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5320" yWindow="-120" windowWidth="23256" windowHeight="13176" tabRatio="454" activeTab="1"/>
  </bookViews>
  <sheets>
    <sheet name="Příjmy" sheetId="5" r:id="rId1"/>
    <sheet name="Výdaje" sheetId="7" r:id="rId2"/>
  </sheets>
  <externalReferences>
    <externalReference r:id="rId3"/>
  </externalReferences>
  <definedNames>
    <definedName name="_xlnm._FilterDatabase" localSheetId="0" hidden="1">Příjmy!$A$3:$I$3</definedName>
    <definedName name="_xlnm._FilterDatabase" localSheetId="1" hidden="1">Výdaje!$A$3:$I$236</definedName>
    <definedName name="_xlnm.Print_Area" localSheetId="0">Příjmy!$B$1:$I$97</definedName>
    <definedName name="_xlnm.Print_Area" localSheetId="1">Výdaje!$B$1:$I$241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4" i="7" l="1"/>
  <c r="I233" i="7"/>
  <c r="H233" i="7"/>
  <c r="G233" i="7"/>
  <c r="F233" i="7"/>
  <c r="E233" i="7"/>
  <c r="I229" i="7"/>
  <c r="G229" i="7"/>
  <c r="F229" i="7"/>
  <c r="E229" i="7"/>
  <c r="H228" i="7"/>
  <c r="H229" i="7" s="1"/>
  <c r="I225" i="7"/>
  <c r="H225" i="7"/>
  <c r="G225" i="7"/>
  <c r="F225" i="7"/>
  <c r="E225" i="7"/>
  <c r="I221" i="7"/>
  <c r="H221" i="7"/>
  <c r="G221" i="7"/>
  <c r="F221" i="7"/>
  <c r="E221" i="7"/>
  <c r="I217" i="7"/>
  <c r="H217" i="7"/>
  <c r="G217" i="7"/>
  <c r="F217" i="7"/>
  <c r="E217" i="7"/>
  <c r="F213" i="7"/>
  <c r="I212" i="7"/>
  <c r="G212" i="7"/>
  <c r="G213" i="7" s="1"/>
  <c r="E212" i="7"/>
  <c r="E213" i="7" s="1"/>
  <c r="H211" i="7"/>
  <c r="H204" i="7"/>
  <c r="H201" i="7"/>
  <c r="I200" i="7"/>
  <c r="I213" i="7" s="1"/>
  <c r="H197" i="7"/>
  <c r="H191" i="7"/>
  <c r="H188" i="7"/>
  <c r="I178" i="7"/>
  <c r="H178" i="7"/>
  <c r="G178" i="7"/>
  <c r="F178" i="7"/>
  <c r="E178" i="7"/>
  <c r="I171" i="7"/>
  <c r="G171" i="7"/>
  <c r="F171" i="7"/>
  <c r="E171" i="7"/>
  <c r="H170" i="7"/>
  <c r="H169" i="7"/>
  <c r="H168" i="7"/>
  <c r="H167" i="7"/>
  <c r="I164" i="7"/>
  <c r="H164" i="7"/>
  <c r="G164" i="7"/>
  <c r="F164" i="7"/>
  <c r="E164" i="7"/>
  <c r="I156" i="7"/>
  <c r="H156" i="7"/>
  <c r="G156" i="7"/>
  <c r="F156" i="7"/>
  <c r="E156" i="7"/>
  <c r="I149" i="7"/>
  <c r="H149" i="7"/>
  <c r="G149" i="7"/>
  <c r="F149" i="7"/>
  <c r="E149" i="7"/>
  <c r="I145" i="7"/>
  <c r="H145" i="7"/>
  <c r="G145" i="7"/>
  <c r="F145" i="7"/>
  <c r="E145" i="7"/>
  <c r="I139" i="7"/>
  <c r="G139" i="7"/>
  <c r="F139" i="7"/>
  <c r="E139" i="7"/>
  <c r="H137" i="7"/>
  <c r="H135" i="7"/>
  <c r="H139" i="7" s="1"/>
  <c r="I131" i="7"/>
  <c r="H131" i="7"/>
  <c r="G131" i="7"/>
  <c r="F131" i="7"/>
  <c r="E131" i="7"/>
  <c r="I127" i="7"/>
  <c r="H127" i="7"/>
  <c r="G127" i="7"/>
  <c r="F127" i="7"/>
  <c r="E127" i="7"/>
  <c r="I123" i="7"/>
  <c r="H123" i="7"/>
  <c r="G123" i="7"/>
  <c r="F123" i="7"/>
  <c r="E123" i="7"/>
  <c r="I119" i="7"/>
  <c r="H119" i="7"/>
  <c r="G119" i="7"/>
  <c r="F119" i="7"/>
  <c r="E119" i="7"/>
  <c r="I115" i="7"/>
  <c r="G115" i="7"/>
  <c r="F115" i="7"/>
  <c r="E115" i="7"/>
  <c r="H114" i="7"/>
  <c r="H115" i="7" s="1"/>
  <c r="H113" i="7"/>
  <c r="D113" i="7"/>
  <c r="I110" i="7"/>
  <c r="H110" i="7"/>
  <c r="G110" i="7"/>
  <c r="F110" i="7"/>
  <c r="E110" i="7"/>
  <c r="I106" i="7"/>
  <c r="H106" i="7"/>
  <c r="G106" i="7"/>
  <c r="F106" i="7"/>
  <c r="E106" i="7"/>
  <c r="I100" i="7"/>
  <c r="H100" i="7"/>
  <c r="G100" i="7"/>
  <c r="F100" i="7"/>
  <c r="E100" i="7"/>
  <c r="B99" i="7"/>
  <c r="I96" i="7"/>
  <c r="G96" i="7"/>
  <c r="F96" i="7"/>
  <c r="E96" i="7"/>
  <c r="H95" i="7"/>
  <c r="H96" i="7" s="1"/>
  <c r="B95" i="7"/>
  <c r="I92" i="7"/>
  <c r="G92" i="7"/>
  <c r="F92" i="7"/>
  <c r="E92" i="7"/>
  <c r="H91" i="7"/>
  <c r="H92" i="7" s="1"/>
  <c r="I88" i="7"/>
  <c r="H88" i="7"/>
  <c r="G88" i="7"/>
  <c r="F88" i="7"/>
  <c r="E88" i="7"/>
  <c r="I84" i="7"/>
  <c r="H84" i="7"/>
  <c r="G84" i="7"/>
  <c r="F84" i="7"/>
  <c r="E84" i="7"/>
  <c r="I77" i="7"/>
  <c r="H77" i="7"/>
  <c r="G77" i="7"/>
  <c r="F77" i="7"/>
  <c r="E77" i="7"/>
  <c r="I71" i="7"/>
  <c r="H71" i="7"/>
  <c r="G71" i="7"/>
  <c r="F71" i="7"/>
  <c r="E71" i="7"/>
  <c r="I67" i="7"/>
  <c r="H67" i="7"/>
  <c r="G67" i="7"/>
  <c r="F67" i="7"/>
  <c r="E67" i="7"/>
  <c r="I63" i="7"/>
  <c r="G63" i="7"/>
  <c r="F63" i="7"/>
  <c r="E63" i="7"/>
  <c r="H60" i="7"/>
  <c r="H63" i="7" s="1"/>
  <c r="I57" i="7"/>
  <c r="G57" i="7"/>
  <c r="F57" i="7"/>
  <c r="E57" i="7"/>
  <c r="H56" i="7"/>
  <c r="H57" i="7" s="1"/>
  <c r="H55" i="7"/>
  <c r="F51" i="7"/>
  <c r="H50" i="7"/>
  <c r="H49" i="7"/>
  <c r="H47" i="7"/>
  <c r="I46" i="7"/>
  <c r="I51" i="7" s="1"/>
  <c r="G46" i="7"/>
  <c r="G51" i="7" s="1"/>
  <c r="E46" i="7"/>
  <c r="E51" i="7" s="1"/>
  <c r="I43" i="7"/>
  <c r="H43" i="7"/>
  <c r="G43" i="7"/>
  <c r="F43" i="7"/>
  <c r="E43" i="7"/>
  <c r="I39" i="7"/>
  <c r="G39" i="7"/>
  <c r="F39" i="7"/>
  <c r="E39" i="7"/>
  <c r="H30" i="7"/>
  <c r="H39" i="7" s="1"/>
  <c r="I25" i="7"/>
  <c r="H25" i="7"/>
  <c r="G25" i="7"/>
  <c r="F25" i="7"/>
  <c r="E25" i="7"/>
  <c r="I21" i="7"/>
  <c r="H21" i="7"/>
  <c r="G21" i="7"/>
  <c r="F21" i="7"/>
  <c r="E21" i="7"/>
  <c r="H17" i="7"/>
  <c r="G17" i="7"/>
  <c r="F17" i="7"/>
  <c r="I16" i="7"/>
  <c r="I17" i="7" s="1"/>
  <c r="G16" i="7"/>
  <c r="E16" i="7"/>
  <c r="E17" i="7" s="1"/>
  <c r="F13" i="7"/>
  <c r="I11" i="7"/>
  <c r="I13" i="7" s="1"/>
  <c r="G11" i="7"/>
  <c r="G13" i="7" s="1"/>
  <c r="E11" i="7"/>
  <c r="E13" i="7" s="1"/>
  <c r="H10" i="7"/>
  <c r="H13" i="7" s="1"/>
  <c r="I235" i="7" l="1"/>
  <c r="F235" i="7"/>
  <c r="H46" i="7"/>
  <c r="H51" i="7" s="1"/>
  <c r="H171" i="7"/>
  <c r="E235" i="7"/>
  <c r="G235" i="7"/>
  <c r="H212" i="7"/>
  <c r="H200" i="7"/>
  <c r="H213" i="7" s="1"/>
  <c r="H235" i="7" s="1"/>
  <c r="G245" i="7" l="1"/>
</calcChain>
</file>

<file path=xl/sharedStrings.xml><?xml version="1.0" encoding="utf-8"?>
<sst xmlns="http://schemas.openxmlformats.org/spreadsheetml/2006/main" count="294" uniqueCount="197">
  <si>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</si>
  <si>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</si>
  <si>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</si>
  <si>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</si>
  <si>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</si>
  <si>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</si>
  <si>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</si>
  <si>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</si>
  <si>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</si>
  <si>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</si>
  <si>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</si>
  <si>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</si>
  <si>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</si>
  <si>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</si>
  <si>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</si>
  <si>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</si>
  <si>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</si>
  <si>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</si>
  <si>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</si>
  <si>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</si>
  <si>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</si>
  <si>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</si>
  <si>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</si>
  <si>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</si>
  <si>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</si>
  <si>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</si>
  <si>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</si>
  <si>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</si>
  <si>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</si>
  <si>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</si>
  <si>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</si>
  <si>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</si>
  <si>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</si>
  <si>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</si>
  <si>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</si>
  <si>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</si>
  <si>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</si>
  <si>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</si>
  <si>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</si>
  <si>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</si>
  <si>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</si>
  <si>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</si>
  <si>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</si>
  <si>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</si>
  <si>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</si>
  <si>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</si>
  <si>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</si>
  <si>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</si>
  <si>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</si>
  <si>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</si>
  <si>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</si>
  <si>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</si>
  <si>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</si>
  <si>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</si>
  <si>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</si>
  <si>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</si>
  <si>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</si>
  <si>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</si>
  <si>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</si>
  <si>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>Rozpočtové příjmy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</si>
  <si>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</si>
  <si>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</si>
  <si>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</si>
  <si>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</si>
  <si>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</si>
  <si>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</si>
  <si>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</si>
  <si>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</si>
  <si>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</si>
  <si>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</si>
  <si>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</si>
  <si>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</si>
  <si>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</si>
  <si>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</si>
  <si>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</si>
  <si>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</si>
  <si>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</si>
  <si>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</si>
  <si>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</si>
  <si>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</si>
  <si>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</si>
  <si>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</si>
  <si>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</si>
  <si>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</si>
  <si>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</si>
  <si>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</si>
  <si>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</si>
  <si>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</si>
  <si>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</si>
  <si>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</si>
  <si>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 xml:space="preserve">                   Rozpočtové výdaje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</si>
  <si>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</si>
  <si>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</si>
  <si>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</si>
  <si>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</si>
  <si>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</si>
  <si>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</si>
  <si>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</si>
  <si>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</si>
  <si>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</si>
  <si>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</si>
  <si>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</si>
  <si>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</si>
  <si>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</si>
  <si>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</si>
  <si>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</si>
  <si>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</si>
  <si>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</si>
  <si>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</si>
  <si>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</si>
  <si>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</si>
  <si>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</si>
  <si>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</si>
  <si>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</si>
  <si>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</si>
  <si>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</si>
  <si>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</si>
  <si>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</si>
  <si>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</si>
  <si>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</si>
  <si>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</si>
  <si>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</si>
  <si>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</si>
  <si>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</si>
  <si>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</si>
  <si>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</si>
  <si>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</si>
  <si>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</si>
  <si>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</si>
  <si>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</si>
  <si>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</si>
  <si>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</si>
  <si>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</si>
  <si>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</si>
  <si>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</si>
  <si>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</si>
  <si>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</si>
  <si>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</si>
  <si>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</si>
  <si>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</si>
  <si>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</si>
  <si>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</si>
  <si>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</si>
  <si>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</si>
  <si>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</si>
  <si>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</si>
  <si>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</si>
  <si>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</si>
  <si>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</si>
  <si>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</si>
  <si>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</si>
  <si>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</si>
  <si>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</si>
  <si>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</si>
  <si>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</si>
  <si>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</si>
  <si>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</si>
  <si>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</si>
  <si>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Sportovní zařízení ve vlastníctví obce</t>
  </si>
  <si>
    <t>Neinvestiční transfery nefinančním podnikatelským subj.- právnickým osobám</t>
  </si>
  <si>
    <t>Schváleno dne:</t>
  </si>
  <si>
    <t>Vyvěšeno:</t>
  </si>
  <si>
    <t xml:space="preserve">Sejmuto: </t>
  </si>
  <si>
    <t>Neinvestiční transfery obcím</t>
  </si>
  <si>
    <t>Volba prezidenta republiky</t>
  </si>
  <si>
    <t>5021</t>
  </si>
  <si>
    <t>5169</t>
  </si>
  <si>
    <t>5173</t>
  </si>
  <si>
    <t>5175</t>
  </si>
  <si>
    <t>Finanční vypořádání</t>
  </si>
  <si>
    <t>Vratky transferů poskytnutých z veřejných rozpočtů</t>
  </si>
  <si>
    <t>Ostatní zájmová činnosta rekreace</t>
  </si>
  <si>
    <t xml:space="preserve">Nákup majetkových podílů </t>
  </si>
  <si>
    <t>schválený</t>
  </si>
  <si>
    <t xml:space="preserve">RO č. 1 </t>
  </si>
  <si>
    <t>po změně</t>
  </si>
  <si>
    <t>NI př.transf z krajů</t>
  </si>
  <si>
    <t xml:space="preserve">RO č. 2 </t>
  </si>
  <si>
    <t>zálohy - nemáme ve FINCE</t>
  </si>
  <si>
    <t>Opravy a udržování</t>
  </si>
  <si>
    <t>Stavby</t>
  </si>
  <si>
    <t>Stroje. přístroje a zařízení</t>
  </si>
  <si>
    <t>Volby do Evropského parlamentu</t>
  </si>
  <si>
    <t>Rozpočet na rok 2024 - Obec Červený Újezd - ROZPOČTOVÉ OPATŘENÍ č.2</t>
  </si>
  <si>
    <t>Příjem ze zrušeného odvodu z loterií a podobných her kromě odvodu z výherních hracích přístrojů</t>
  </si>
  <si>
    <t>Příjem z daně z hazardních her s výjimkou technických her neprovozovaných prostřednictvím internetu</t>
  </si>
  <si>
    <t>Příjem z daně z technických her neprovozovaných prostřednictvím internetu</t>
  </si>
  <si>
    <t>Inv. transfery ze státních fondů</t>
  </si>
  <si>
    <t>Investiční přijaté transfery od krajů</t>
  </si>
  <si>
    <t>Odvádění a čištění odpadních vod a nakládání s kaly</t>
  </si>
  <si>
    <t>Ostatní nedaňové příjmy jinde nezařazené</t>
  </si>
  <si>
    <t>Přijaté dary na pořízení dlouhodobého majetku</t>
  </si>
  <si>
    <t>Bytové hospodářství</t>
  </si>
  <si>
    <t>Příjem z pronájmu nebo pachtu ostatních nemovitých věcí a jejich částí</t>
  </si>
  <si>
    <t>Přijaté peněžité neinvestiční dary</t>
  </si>
  <si>
    <t>Příjem z pojistných plnění</t>
  </si>
  <si>
    <t>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</si>
</sst>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_-* #,##0_-;\-* #,##0_-;_-* &quot;-&quot;??_-;_-@_-"/>
    <numFmt numFmtId="168" formatCode="_-* #,##0.000000_-;\-* #,##0.000000_-;_-* &quot;-&quot;??_-;_-@_-"/>
    <numFmt numFmtId="169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i/>
      <sz val="8"/>
      <color theme="0" tint="-0.249977111117893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0" fontId="2" fillId="0" borderId="2" xfId="0" applyFont="1" applyFill="1" applyBorder="1" applyAlignment="1"/>
    <xf numFmtId="3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3" fontId="10" fillId="0" borderId="2" xfId="0" applyNumberFormat="1" applyFont="1" applyFill="1" applyBorder="1" applyAlignment="1"/>
    <xf numFmtId="0" fontId="10" fillId="0" borderId="2" xfId="0" applyFont="1" applyBorder="1"/>
    <xf numFmtId="3" fontId="6" fillId="0" borderId="2" xfId="0" applyNumberFormat="1" applyFont="1" applyFill="1" applyBorder="1" applyAlignment="1"/>
    <xf numFmtId="0" fontId="11" fillId="0" borderId="0" xfId="0" applyFont="1"/>
    <xf numFmtId="0" fontId="11" fillId="0" borderId="2" xfId="0" applyFont="1" applyBorder="1"/>
    <xf numFmtId="14" fontId="0" fillId="0" borderId="0" xfId="0" applyNumberFormat="1"/>
    <xf numFmtId="0" fontId="4" fillId="2" borderId="2" xfId="0" applyFont="1" applyFill="1" applyBorder="1" applyAlignment="1">
      <alignment horizontal="left"/>
    </xf>
    <xf numFmtId="3" fontId="4" fillId="2" borderId="2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3" fontId="4" fillId="3" borderId="2" xfId="0" applyNumberFormat="1" applyFont="1" applyFill="1" applyBorder="1" applyAlignment="1"/>
    <xf numFmtId="0" fontId="4" fillId="3" borderId="2" xfId="0" applyFont="1" applyFill="1" applyBorder="1" applyAlignment="1">
      <alignment horizontal="left"/>
    </xf>
    <xf numFmtId="3" fontId="3" fillId="3" borderId="2" xfId="0" applyNumberFormat="1" applyFont="1" applyFill="1" applyBorder="1" applyAlignment="1"/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0" fontId="0" fillId="0" borderId="0" xfId="0"/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164" fontId="0" fillId="0" borderId="0" xfId="2" applyFo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3" fontId="3" fillId="0" borderId="2" xfId="0" applyNumberFormat="1" applyFont="1" applyFill="1" applyBorder="1" applyAlignment="1"/>
    <xf numFmtId="3" fontId="3" fillId="2" borderId="2" xfId="0" applyNumberFormat="1" applyFont="1" applyFill="1" applyBorder="1" applyAlignment="1"/>
    <xf numFmtId="0" fontId="13" fillId="0" borderId="0" xfId="0" applyFont="1"/>
    <xf numFmtId="165" fontId="3" fillId="0" borderId="2" xfId="0" applyNumberFormat="1" applyFont="1" applyFill="1" applyBorder="1" applyAlignment="1"/>
    <xf numFmtId="0" fontId="3" fillId="0" borderId="2" xfId="0" applyFont="1" applyFill="1" applyBorder="1" applyAlignment="1"/>
    <xf numFmtId="3" fontId="3" fillId="0" borderId="2" xfId="0" applyNumberFormat="1" applyFont="1" applyBorder="1"/>
    <xf numFmtId="166" fontId="13" fillId="0" borderId="0" xfId="2" applyNumberFormat="1" applyFont="1"/>
    <xf numFmtId="0" fontId="14" fillId="0" borderId="0" xfId="0" applyFont="1"/>
    <xf numFmtId="3" fontId="0" fillId="0" borderId="0" xfId="0" applyNumberFormat="1"/>
    <xf numFmtId="3" fontId="13" fillId="0" borderId="0" xfId="0" applyNumberFormat="1" applyFont="1"/>
    <xf numFmtId="167" fontId="15" fillId="0" borderId="0" xfId="2" applyNumberFormat="1" applyFont="1"/>
    <xf numFmtId="0" fontId="16" fillId="0" borderId="0" xfId="0" applyFont="1"/>
    <xf numFmtId="14" fontId="7" fillId="2" borderId="2" xfId="0" applyNumberFormat="1" applyFont="1" applyFill="1" applyBorder="1" applyAlignment="1">
      <alignment horizontal="center"/>
    </xf>
    <xf numFmtId="0" fontId="18" fillId="0" borderId="0" xfId="0" applyFont="1"/>
    <xf numFmtId="167" fontId="13" fillId="0" borderId="0" xfId="0" applyNumberFormat="1" applyFont="1"/>
    <xf numFmtId="3" fontId="19" fillId="0" borderId="2" xfId="0" applyNumberFormat="1" applyFont="1" applyFill="1" applyBorder="1" applyAlignment="1"/>
    <xf numFmtId="167" fontId="0" fillId="0" borderId="0" xfId="2" applyNumberFormat="1" applyFont="1"/>
    <xf numFmtId="1" fontId="2" fillId="0" borderId="2" xfId="0" applyNumberFormat="1" applyFont="1" applyBorder="1" applyAlignment="1">
      <alignment horizontal="left"/>
    </xf>
    <xf numFmtId="167" fontId="2" fillId="0" borderId="2" xfId="2" applyNumberFormat="1" applyFont="1" applyFill="1" applyBorder="1" applyAlignment="1">
      <alignment horizontal="right"/>
    </xf>
    <xf numFmtId="168" fontId="2" fillId="0" borderId="2" xfId="2" applyNumberFormat="1" applyFont="1" applyFill="1" applyBorder="1" applyAlignment="1">
      <alignment horizontal="right"/>
    </xf>
    <xf numFmtId="167" fontId="3" fillId="3" borderId="3" xfId="2" applyNumberFormat="1" applyFont="1" applyFill="1" applyBorder="1" applyAlignment="1"/>
    <xf numFmtId="167" fontId="2" fillId="0" borderId="2" xfId="2" applyNumberFormat="1" applyFont="1" applyFill="1" applyBorder="1" applyAlignment="1"/>
    <xf numFmtId="164" fontId="3" fillId="3" borderId="3" xfId="2" applyFont="1" applyFill="1" applyBorder="1" applyAlignment="1">
      <alignment horizontal="right"/>
    </xf>
    <xf numFmtId="167" fontId="3" fillId="0" borderId="2" xfId="2" applyNumberFormat="1" applyFont="1" applyFill="1" applyBorder="1" applyAlignment="1"/>
    <xf numFmtId="167" fontId="3" fillId="3" borderId="3" xfId="2" applyNumberFormat="1" applyFont="1" applyFill="1" applyBorder="1" applyAlignment="1">
      <alignment horizontal="right"/>
    </xf>
    <xf numFmtId="169" fontId="2" fillId="0" borderId="2" xfId="4" applyNumberFormat="1" applyFont="1" applyFill="1" applyBorder="1" applyAlignment="1"/>
    <xf numFmtId="169" fontId="3" fillId="0" borderId="2" xfId="4" applyNumberFormat="1" applyFont="1" applyFill="1" applyBorder="1" applyAlignment="1"/>
    <xf numFmtId="0" fontId="17" fillId="0" borderId="0" xfId="0" applyFont="1" applyAlignment="1">
      <alignment horizontal="center"/>
    </xf>
  </cellXfs>
  <cellStyles count="5">
    <cellStyle name="Čárka" xfId="2" builtinId="3"/>
    <cellStyle name="Čárka 2" xfId="3"/>
    <cellStyle name="Normální" xfId="0" builtinId="0"/>
    <cellStyle name="normální 2" xfId="1"/>
    <cellStyle name="Procenta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1079502</xdr:colOff>
      <xdr:row>2</xdr:row>
      <xdr:rowOff>61451</xdr:rowOff>
    </xdr:from>
    <xdr:to>
      <xdr:col>3</xdr:col>
      <xdr:colOff>1377002</xdr:colOff>
      <xdr:row>4</xdr:row>
      <xdr:rowOff>76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E512D406-0A02-409D-8809-5C2EC02B6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02" y="480551"/>
          <a:ext cx="297500" cy="309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1335550</xdr:colOff>
      <xdr:row>2</xdr:row>
      <xdr:rowOff>81934</xdr:rowOff>
    </xdr:from>
    <xdr:to>
      <xdr:col>3</xdr:col>
      <xdr:colOff>1630285</xdr:colOff>
      <xdr:row>4</xdr:row>
      <xdr:rowOff>6221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213667C5-546E-4885-A03F-2A2A30EC0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8100" y="501034"/>
          <a:ext cx="294735" cy="305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K_2024_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jmy 2024"/>
      <sheetName val="Výdaje 2024"/>
      <sheetName val="FIN8_prijmy"/>
      <sheetName val="FIN8_vydaje"/>
    </sheetNames>
    <sheetDataSet>
      <sheetData sheetId="0">
        <row r="1">
          <cell r="B1" t="str">
            <v>OBEC ČERVENÝ ÚJEZD - rok 2024 (1-8) - příjmy (očištěné o transfery 6330 oproti výdajům)</v>
          </cell>
        </row>
      </sheetData>
      <sheetData sheetId="1">
        <row r="239">
          <cell r="F239">
            <v>40756000</v>
          </cell>
        </row>
      </sheetData>
      <sheetData sheetId="2">
        <row r="1">
          <cell r="A1" t="str">
            <v>pom</v>
          </cell>
        </row>
      </sheetData>
      <sheetData sheetId="3">
        <row r="42">
          <cell r="E42" t="str">
            <v>Opravy a udržování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zoomScale="93" zoomScaleNormal="93" workbookViewId="0">
      <pane ySplit="3" topLeftCell="A91" activePane="bottomLeft" state="frozen"/>
      <selection pane="bottomLeft" activeCell="D95" sqref="D95"/>
    </sheetView>
  </sheetViews>
  <sheetFormatPr defaultColWidth="9.109375" defaultRowHeight="14.4" x14ac:dyDescent="0.3"/>
  <cols>
    <col min="1" max="1" width="9.5546875" style="34" bestFit="1" customWidth="1"/>
    <col min="2" max="2" width="8.44140625" style="34" customWidth="1"/>
    <col min="3" max="3" width="8.33203125" style="34" customWidth="1"/>
    <col min="4" max="4" width="29.6640625" style="34" customWidth="1"/>
    <col min="5" max="5" width="17.109375" style="34" bestFit="1" customWidth="1"/>
    <col min="6" max="6" width="14.33203125" style="34" bestFit="1" customWidth="1"/>
    <col min="7" max="7" width="16.5546875" style="34" bestFit="1" customWidth="1"/>
    <col min="8" max="8" width="14.33203125" style="34" bestFit="1" customWidth="1"/>
    <col min="9" max="9" width="16.5546875" style="34" bestFit="1" customWidth="1"/>
    <col min="10" max="16384" width="9.109375" style="34"/>
  </cols>
  <sheetData>
    <row r="1" spans="1:10" ht="17.399999999999999" x14ac:dyDescent="0.3">
      <c r="B1" s="72" t="s">
        <v>183</v>
      </c>
      <c r="C1" s="72"/>
      <c r="D1" s="72"/>
      <c r="E1" s="72"/>
      <c r="F1" s="72"/>
      <c r="G1" s="72"/>
    </row>
    <row r="2" spans="1:10" ht="15" x14ac:dyDescent="0.25">
      <c r="B2" s="41"/>
      <c r="C2" s="41"/>
      <c r="D2" s="41"/>
      <c r="E2" s="1"/>
      <c r="F2" s="1"/>
      <c r="G2" s="1"/>
      <c r="H2" s="1"/>
      <c r="I2" s="1"/>
    </row>
    <row r="3" spans="1:10" x14ac:dyDescent="0.3">
      <c r="B3" s="26" t="s">
        <v>59</v>
      </c>
      <c r="C3" s="27"/>
      <c r="D3" s="27"/>
      <c r="E3" s="57" t="s">
        <v>173</v>
      </c>
      <c r="F3" s="57" t="s">
        <v>174</v>
      </c>
      <c r="G3" s="57" t="s">
        <v>175</v>
      </c>
      <c r="H3" s="57" t="s">
        <v>177</v>
      </c>
      <c r="I3" s="57" t="s">
        <v>175</v>
      </c>
    </row>
    <row r="4" spans="1:10" x14ac:dyDescent="0.3">
      <c r="A4" s="58"/>
      <c r="B4" s="35" t="s">
        <v>60</v>
      </c>
      <c r="C4" s="35" t="s">
        <v>0</v>
      </c>
      <c r="D4" s="35" t="s">
        <v>1</v>
      </c>
      <c r="E4" s="2"/>
      <c r="F4" s="2"/>
      <c r="G4" s="2"/>
      <c r="H4" s="2"/>
      <c r="I4" s="2"/>
    </row>
    <row r="5" spans="1:10" ht="15" x14ac:dyDescent="0.25">
      <c r="A5" s="58"/>
      <c r="B5" s="35"/>
      <c r="C5" s="35"/>
      <c r="D5" s="35"/>
      <c r="E5" s="2"/>
      <c r="F5" s="2"/>
      <c r="G5" s="2"/>
      <c r="H5" s="2"/>
      <c r="I5" s="2"/>
    </row>
    <row r="6" spans="1:10" x14ac:dyDescent="0.3">
      <c r="A6" s="58"/>
      <c r="B6" s="3">
        <v>0</v>
      </c>
      <c r="C6" s="36">
        <v>1111</v>
      </c>
      <c r="D6" s="36" t="s">
        <v>111</v>
      </c>
      <c r="E6" s="4">
        <v>3900000</v>
      </c>
      <c r="F6" s="4"/>
      <c r="G6" s="4">
        <v>3900000</v>
      </c>
      <c r="H6" s="9">
        <v>0</v>
      </c>
      <c r="I6" s="4">
        <v>3900000</v>
      </c>
      <c r="J6" s="42"/>
    </row>
    <row r="7" spans="1:10" x14ac:dyDescent="0.3">
      <c r="A7" s="58"/>
      <c r="B7" s="3">
        <v>0</v>
      </c>
      <c r="C7" s="36">
        <v>1112</v>
      </c>
      <c r="D7" s="36" t="s">
        <v>112</v>
      </c>
      <c r="E7" s="4">
        <v>325000</v>
      </c>
      <c r="F7" s="4"/>
      <c r="G7" s="4">
        <v>325000</v>
      </c>
      <c r="H7" s="9">
        <v>0</v>
      </c>
      <c r="I7" s="4">
        <v>325000</v>
      </c>
      <c r="J7" s="42"/>
    </row>
    <row r="8" spans="1:10" x14ac:dyDescent="0.3">
      <c r="A8" s="58"/>
      <c r="B8" s="3">
        <v>0</v>
      </c>
      <c r="C8" s="36">
        <v>1113</v>
      </c>
      <c r="D8" s="36" t="s">
        <v>113</v>
      </c>
      <c r="E8" s="4">
        <v>1125000</v>
      </c>
      <c r="F8" s="4"/>
      <c r="G8" s="4">
        <v>1125000</v>
      </c>
      <c r="H8" s="9">
        <v>0</v>
      </c>
      <c r="I8" s="4">
        <v>1125000</v>
      </c>
      <c r="J8" s="42"/>
    </row>
    <row r="9" spans="1:10" x14ac:dyDescent="0.3">
      <c r="A9" s="58"/>
      <c r="B9" s="3">
        <v>0</v>
      </c>
      <c r="C9" s="36">
        <v>1121</v>
      </c>
      <c r="D9" s="36" t="s">
        <v>61</v>
      </c>
      <c r="E9" s="4">
        <v>8500000</v>
      </c>
      <c r="F9" s="4"/>
      <c r="G9" s="4">
        <v>8500000</v>
      </c>
      <c r="H9" s="9">
        <v>0</v>
      </c>
      <c r="I9" s="4">
        <v>8500000</v>
      </c>
      <c r="J9" s="42"/>
    </row>
    <row r="10" spans="1:10" x14ac:dyDescent="0.3">
      <c r="A10" s="58"/>
      <c r="B10" s="3">
        <v>0</v>
      </c>
      <c r="C10" s="36">
        <v>1122</v>
      </c>
      <c r="D10" s="36" t="s">
        <v>62</v>
      </c>
      <c r="E10" s="9">
        <v>140000</v>
      </c>
      <c r="F10" s="9"/>
      <c r="G10" s="9">
        <v>140000</v>
      </c>
      <c r="H10" s="9">
        <v>90000</v>
      </c>
      <c r="I10" s="9">
        <v>230000</v>
      </c>
      <c r="J10" s="42"/>
    </row>
    <row r="11" spans="1:10" x14ac:dyDescent="0.3">
      <c r="A11" s="58"/>
      <c r="B11" s="3">
        <v>0</v>
      </c>
      <c r="C11" s="36">
        <v>1211</v>
      </c>
      <c r="D11" s="36" t="s">
        <v>63</v>
      </c>
      <c r="E11" s="4">
        <v>12000000</v>
      </c>
      <c r="F11" s="4"/>
      <c r="G11" s="4">
        <v>12000000</v>
      </c>
      <c r="H11" s="9">
        <v>0</v>
      </c>
      <c r="I11" s="4">
        <v>12000000</v>
      </c>
      <c r="J11" s="42"/>
    </row>
    <row r="12" spans="1:10" x14ac:dyDescent="0.3">
      <c r="A12" s="58"/>
      <c r="B12" s="3">
        <v>0</v>
      </c>
      <c r="C12" s="36">
        <v>1334</v>
      </c>
      <c r="D12" s="36" t="s">
        <v>126</v>
      </c>
      <c r="E12" s="4">
        <v>10000</v>
      </c>
      <c r="F12" s="4"/>
      <c r="G12" s="4">
        <v>10000</v>
      </c>
      <c r="H12" s="9">
        <v>36000</v>
      </c>
      <c r="I12" s="4">
        <v>46000</v>
      </c>
      <c r="J12" s="42"/>
    </row>
    <row r="13" spans="1:10" x14ac:dyDescent="0.3">
      <c r="A13" s="58"/>
      <c r="B13" s="3">
        <v>0</v>
      </c>
      <c r="C13" s="31">
        <v>1340</v>
      </c>
      <c r="D13" s="36" t="s">
        <v>108</v>
      </c>
      <c r="E13" s="4">
        <v>0</v>
      </c>
      <c r="F13" s="4"/>
      <c r="G13" s="4"/>
      <c r="H13" s="9">
        <v>0</v>
      </c>
      <c r="I13" s="4"/>
      <c r="J13" s="42"/>
    </row>
    <row r="14" spans="1:10" x14ac:dyDescent="0.3">
      <c r="A14" s="58"/>
      <c r="B14" s="3">
        <v>0</v>
      </c>
      <c r="C14" s="36">
        <v>1341</v>
      </c>
      <c r="D14" s="36" t="s">
        <v>64</v>
      </c>
      <c r="E14" s="4">
        <v>46000</v>
      </c>
      <c r="F14" s="4"/>
      <c r="G14" s="4">
        <v>46000</v>
      </c>
      <c r="H14" s="9">
        <v>0</v>
      </c>
      <c r="I14" s="4">
        <v>46000</v>
      </c>
      <c r="J14" s="42"/>
    </row>
    <row r="15" spans="1:10" x14ac:dyDescent="0.3">
      <c r="A15" s="58"/>
      <c r="B15" s="3">
        <v>0</v>
      </c>
      <c r="C15" s="36">
        <v>1343</v>
      </c>
      <c r="D15" s="36" t="s">
        <v>65</v>
      </c>
      <c r="E15" s="4">
        <v>1000</v>
      </c>
      <c r="F15" s="4"/>
      <c r="G15" s="4">
        <v>1000</v>
      </c>
      <c r="H15" s="9">
        <v>2000</v>
      </c>
      <c r="I15" s="4">
        <v>3000</v>
      </c>
      <c r="J15" s="42"/>
    </row>
    <row r="16" spans="1:10" x14ac:dyDescent="0.3">
      <c r="A16" s="58"/>
      <c r="B16" s="3">
        <v>0</v>
      </c>
      <c r="C16" s="36">
        <v>1345</v>
      </c>
      <c r="D16" s="36" t="s">
        <v>157</v>
      </c>
      <c r="E16" s="4">
        <v>1500000</v>
      </c>
      <c r="F16" s="4"/>
      <c r="G16" s="4">
        <v>1500000</v>
      </c>
      <c r="H16" s="9">
        <v>0</v>
      </c>
      <c r="I16" s="4">
        <v>1500000</v>
      </c>
      <c r="J16" s="42"/>
    </row>
    <row r="17" spans="1:10" x14ac:dyDescent="0.3">
      <c r="A17" s="58"/>
      <c r="B17" s="3">
        <v>0</v>
      </c>
      <c r="C17" s="31">
        <v>1348</v>
      </c>
      <c r="D17" s="36" t="s">
        <v>144</v>
      </c>
      <c r="E17" s="4">
        <v>0</v>
      </c>
      <c r="F17" s="4"/>
      <c r="G17" s="4"/>
      <c r="H17" s="9">
        <v>0</v>
      </c>
      <c r="I17" s="4"/>
      <c r="J17" s="42"/>
    </row>
    <row r="18" spans="1:10" x14ac:dyDescent="0.3">
      <c r="A18" s="58"/>
      <c r="B18" s="3">
        <v>0</v>
      </c>
      <c r="C18" s="36">
        <v>1361</v>
      </c>
      <c r="D18" s="36" t="s">
        <v>66</v>
      </c>
      <c r="E18" s="4">
        <v>80000</v>
      </c>
      <c r="F18" s="4"/>
      <c r="G18" s="4">
        <v>80000</v>
      </c>
      <c r="H18" s="9">
        <v>47000</v>
      </c>
      <c r="I18" s="4">
        <v>127000</v>
      </c>
      <c r="J18" s="42"/>
    </row>
    <row r="19" spans="1:10" x14ac:dyDescent="0.3">
      <c r="A19" s="58"/>
      <c r="B19" s="3">
        <v>0</v>
      </c>
      <c r="C19" s="36">
        <v>1381</v>
      </c>
      <c r="D19" s="36" t="s">
        <v>127</v>
      </c>
      <c r="E19" s="4">
        <v>180000</v>
      </c>
      <c r="F19" s="4"/>
      <c r="G19" s="4">
        <v>180000</v>
      </c>
      <c r="H19" s="9">
        <v>-80000</v>
      </c>
      <c r="I19" s="4">
        <v>100000</v>
      </c>
      <c r="J19" s="42"/>
    </row>
    <row r="20" spans="1:10" x14ac:dyDescent="0.3">
      <c r="A20" s="58"/>
      <c r="B20" s="62">
        <v>0</v>
      </c>
      <c r="C20" s="44">
        <v>1382</v>
      </c>
      <c r="D20" s="44" t="s">
        <v>184</v>
      </c>
      <c r="E20" s="4">
        <v>0</v>
      </c>
      <c r="F20" s="4"/>
      <c r="G20" s="4"/>
      <c r="H20" s="9">
        <v>0</v>
      </c>
      <c r="I20" s="4"/>
      <c r="J20" s="42"/>
    </row>
    <row r="21" spans="1:10" x14ac:dyDescent="0.3">
      <c r="A21" s="58"/>
      <c r="B21" s="62">
        <v>0</v>
      </c>
      <c r="C21" s="44">
        <v>1386</v>
      </c>
      <c r="D21" s="44" t="s">
        <v>185</v>
      </c>
      <c r="E21" s="4">
        <v>0</v>
      </c>
      <c r="F21" s="4"/>
      <c r="G21" s="4"/>
      <c r="H21" s="9">
        <v>116000</v>
      </c>
      <c r="I21" s="4">
        <v>116000</v>
      </c>
      <c r="J21" s="42"/>
    </row>
    <row r="22" spans="1:10" x14ac:dyDescent="0.3">
      <c r="A22" s="58"/>
      <c r="B22" s="62">
        <v>0</v>
      </c>
      <c r="C22" s="44">
        <v>1387</v>
      </c>
      <c r="D22" s="44" t="s">
        <v>186</v>
      </c>
      <c r="E22" s="4">
        <v>0</v>
      </c>
      <c r="F22" s="4"/>
      <c r="G22" s="4"/>
      <c r="H22" s="9">
        <v>55000</v>
      </c>
      <c r="I22" s="4">
        <v>55000</v>
      </c>
      <c r="J22" s="42"/>
    </row>
    <row r="23" spans="1:10" x14ac:dyDescent="0.3">
      <c r="A23" s="58"/>
      <c r="B23" s="3">
        <v>0</v>
      </c>
      <c r="C23" s="36">
        <v>1511</v>
      </c>
      <c r="D23" s="36" t="s">
        <v>67</v>
      </c>
      <c r="E23" s="4">
        <v>1500000</v>
      </c>
      <c r="F23" s="4"/>
      <c r="G23" s="4">
        <v>1500000</v>
      </c>
      <c r="H23" s="9">
        <v>0</v>
      </c>
      <c r="I23" s="4">
        <v>1500000</v>
      </c>
      <c r="J23" s="42"/>
    </row>
    <row r="24" spans="1:10" x14ac:dyDescent="0.3">
      <c r="A24" s="58"/>
      <c r="B24" s="3">
        <v>0</v>
      </c>
      <c r="C24" s="31">
        <v>4111</v>
      </c>
      <c r="D24" s="36" t="s">
        <v>145</v>
      </c>
      <c r="E24" s="4">
        <v>0</v>
      </c>
      <c r="F24" s="4"/>
      <c r="G24" s="4">
        <v>0</v>
      </c>
      <c r="H24" s="9">
        <v>32000</v>
      </c>
      <c r="I24" s="4">
        <v>32000</v>
      </c>
      <c r="J24" s="42"/>
    </row>
    <row r="25" spans="1:10" x14ac:dyDescent="0.3">
      <c r="A25" s="58"/>
      <c r="B25" s="3">
        <v>0</v>
      </c>
      <c r="C25" s="36">
        <v>4112</v>
      </c>
      <c r="D25" s="8" t="s">
        <v>114</v>
      </c>
      <c r="E25" s="4">
        <v>2000000</v>
      </c>
      <c r="F25" s="4">
        <v>-1348300</v>
      </c>
      <c r="G25" s="4">
        <v>651700</v>
      </c>
      <c r="H25" s="9"/>
      <c r="I25" s="4">
        <v>651700</v>
      </c>
      <c r="J25" s="42"/>
    </row>
    <row r="26" spans="1:10" x14ac:dyDescent="0.3">
      <c r="A26" s="58"/>
      <c r="B26" s="3">
        <v>0</v>
      </c>
      <c r="C26" s="36">
        <v>4116</v>
      </c>
      <c r="D26" s="8" t="s">
        <v>89</v>
      </c>
      <c r="E26" s="4">
        <v>0</v>
      </c>
      <c r="F26" s="4"/>
      <c r="G26" s="4">
        <v>0</v>
      </c>
      <c r="H26" s="9"/>
      <c r="I26" s="4">
        <v>0</v>
      </c>
      <c r="J26" s="42"/>
    </row>
    <row r="27" spans="1:10" x14ac:dyDescent="0.3">
      <c r="A27" s="58"/>
      <c r="B27" s="3">
        <v>0</v>
      </c>
      <c r="C27" s="36">
        <v>4122</v>
      </c>
      <c r="D27" s="36" t="s">
        <v>176</v>
      </c>
      <c r="E27" s="4">
        <v>0</v>
      </c>
      <c r="F27" s="4">
        <v>1474000</v>
      </c>
      <c r="G27" s="4">
        <v>1474000</v>
      </c>
      <c r="H27" s="9">
        <v>-1474000</v>
      </c>
      <c r="I27" s="4">
        <v>0</v>
      </c>
      <c r="J27" s="42"/>
    </row>
    <row r="28" spans="1:10" x14ac:dyDescent="0.3">
      <c r="A28" s="58"/>
      <c r="B28" s="62">
        <v>0</v>
      </c>
      <c r="C28" s="44">
        <v>4213</v>
      </c>
      <c r="D28" s="44" t="s">
        <v>187</v>
      </c>
      <c r="E28" s="4">
        <v>0</v>
      </c>
      <c r="F28" s="4"/>
      <c r="G28" s="4"/>
      <c r="H28" s="9">
        <v>0</v>
      </c>
      <c r="I28" s="4"/>
      <c r="J28" s="42"/>
    </row>
    <row r="29" spans="1:10" x14ac:dyDescent="0.3">
      <c r="A29" s="58"/>
      <c r="B29" s="3">
        <v>0</v>
      </c>
      <c r="C29" s="36">
        <v>4216</v>
      </c>
      <c r="D29" s="36" t="s">
        <v>125</v>
      </c>
      <c r="E29" s="4">
        <v>0</v>
      </c>
      <c r="F29" s="4"/>
      <c r="G29" s="4">
        <v>0</v>
      </c>
      <c r="H29" s="9">
        <v>0</v>
      </c>
      <c r="I29" s="4">
        <v>0</v>
      </c>
      <c r="J29" s="42"/>
    </row>
    <row r="30" spans="1:10" x14ac:dyDescent="0.3">
      <c r="A30" s="58"/>
      <c r="B30" s="62">
        <v>0</v>
      </c>
      <c r="C30" s="44">
        <v>4222</v>
      </c>
      <c r="D30" s="44" t="s">
        <v>188</v>
      </c>
      <c r="E30" s="4">
        <v>0</v>
      </c>
      <c r="F30" s="4"/>
      <c r="G30" s="4">
        <v>0</v>
      </c>
      <c r="H30" s="9">
        <v>1474000</v>
      </c>
      <c r="I30" s="4">
        <v>1474000</v>
      </c>
      <c r="J30" s="42"/>
    </row>
    <row r="31" spans="1:10" x14ac:dyDescent="0.3">
      <c r="A31" s="58"/>
      <c r="B31" s="21">
        <v>0</v>
      </c>
      <c r="C31" s="37" t="s">
        <v>3</v>
      </c>
      <c r="D31" s="37"/>
      <c r="E31" s="18">
        <v>31307000</v>
      </c>
      <c r="F31" s="18">
        <v>125700</v>
      </c>
      <c r="G31" s="18">
        <v>31432700</v>
      </c>
      <c r="H31" s="18">
        <v>298000</v>
      </c>
      <c r="I31" s="18">
        <v>31730700</v>
      </c>
      <c r="J31" s="42"/>
    </row>
    <row r="32" spans="1:10" ht="15" x14ac:dyDescent="0.25">
      <c r="A32" s="58"/>
      <c r="B32" s="43"/>
      <c r="C32" s="43"/>
      <c r="D32" s="43"/>
      <c r="E32" s="66"/>
      <c r="F32" s="66"/>
      <c r="G32" s="66"/>
      <c r="H32" s="66"/>
      <c r="I32" s="70"/>
      <c r="J32" s="42"/>
    </row>
    <row r="33" spans="1:10" x14ac:dyDescent="0.3">
      <c r="A33" s="58"/>
      <c r="B33" s="43">
        <v>2321</v>
      </c>
      <c r="C33" s="43" t="s">
        <v>189</v>
      </c>
      <c r="D33" s="43"/>
      <c r="E33" s="66"/>
      <c r="F33" s="66"/>
      <c r="G33" s="66"/>
      <c r="H33" s="66"/>
      <c r="I33" s="70"/>
      <c r="J33" s="42"/>
    </row>
    <row r="34" spans="1:10" x14ac:dyDescent="0.3">
      <c r="A34" s="58"/>
      <c r="B34" s="44">
        <v>2321</v>
      </c>
      <c r="C34" s="44">
        <v>2329</v>
      </c>
      <c r="D34" s="44" t="s">
        <v>190</v>
      </c>
      <c r="E34" s="63">
        <v>0</v>
      </c>
      <c r="F34" s="63">
        <v>0</v>
      </c>
      <c r="G34" s="63">
        <v>0</v>
      </c>
      <c r="H34" s="9">
        <v>9300</v>
      </c>
      <c r="I34" s="66">
        <v>9300</v>
      </c>
      <c r="J34" s="42"/>
    </row>
    <row r="35" spans="1:10" x14ac:dyDescent="0.3">
      <c r="A35" s="58"/>
      <c r="B35" s="37">
        <v>2321</v>
      </c>
      <c r="C35" s="37" t="s">
        <v>3</v>
      </c>
      <c r="D35" s="37"/>
      <c r="E35" s="65">
        <v>0</v>
      </c>
      <c r="F35" s="65">
        <v>0</v>
      </c>
      <c r="G35" s="65">
        <v>0</v>
      </c>
      <c r="H35" s="18">
        <v>9300</v>
      </c>
      <c r="I35" s="18">
        <v>9300</v>
      </c>
      <c r="J35" s="42"/>
    </row>
    <row r="36" spans="1:10" ht="15" x14ac:dyDescent="0.25">
      <c r="A36" s="58"/>
      <c r="B36" s="35"/>
      <c r="C36" s="35"/>
      <c r="D36" s="35"/>
      <c r="E36" s="5"/>
      <c r="F36" s="5"/>
      <c r="G36" s="5"/>
      <c r="H36" s="5"/>
      <c r="I36" s="5"/>
      <c r="J36" s="42"/>
    </row>
    <row r="37" spans="1:10" x14ac:dyDescent="0.3">
      <c r="A37" s="58"/>
      <c r="B37" s="35">
        <v>2329</v>
      </c>
      <c r="C37" s="7" t="s">
        <v>78</v>
      </c>
      <c r="D37" s="35"/>
      <c r="E37" s="5"/>
      <c r="F37" s="5"/>
      <c r="G37" s="5"/>
      <c r="H37" s="5"/>
      <c r="I37" s="5"/>
      <c r="J37" s="42"/>
    </row>
    <row r="38" spans="1:10" x14ac:dyDescent="0.3">
      <c r="A38" s="58"/>
      <c r="B38" s="36">
        <v>2329</v>
      </c>
      <c r="C38" s="36">
        <v>2324</v>
      </c>
      <c r="D38" s="36" t="s">
        <v>68</v>
      </c>
      <c r="E38" s="4">
        <v>2500000</v>
      </c>
      <c r="F38" s="4"/>
      <c r="G38" s="4">
        <v>2500000</v>
      </c>
      <c r="H38" s="9">
        <v>100000</v>
      </c>
      <c r="I38" s="4">
        <v>2600000</v>
      </c>
      <c r="J38" s="42"/>
    </row>
    <row r="39" spans="1:10" x14ac:dyDescent="0.3">
      <c r="A39" s="58"/>
      <c r="B39" s="37">
        <v>2329</v>
      </c>
      <c r="C39" s="37" t="s">
        <v>3</v>
      </c>
      <c r="D39" s="37"/>
      <c r="E39" s="18">
        <v>2500000</v>
      </c>
      <c r="F39" s="18">
        <v>0</v>
      </c>
      <c r="G39" s="18">
        <v>2500000</v>
      </c>
      <c r="H39" s="18">
        <v>100000</v>
      </c>
      <c r="I39" s="18">
        <v>2600000</v>
      </c>
      <c r="J39" s="42"/>
    </row>
    <row r="40" spans="1:10" ht="15" x14ac:dyDescent="0.25">
      <c r="A40" s="58"/>
      <c r="B40" s="35"/>
      <c r="C40" s="35"/>
      <c r="D40" s="35"/>
      <c r="E40" s="5"/>
      <c r="F40" s="5"/>
      <c r="G40" s="5"/>
      <c r="H40" s="5"/>
      <c r="I40" s="5"/>
      <c r="J40" s="42"/>
    </row>
    <row r="41" spans="1:10" x14ac:dyDescent="0.3">
      <c r="A41" s="58"/>
      <c r="B41" s="43">
        <v>3111</v>
      </c>
      <c r="C41" s="43" t="s">
        <v>191</v>
      </c>
      <c r="D41" s="43"/>
      <c r="E41" s="66"/>
      <c r="F41" s="66"/>
      <c r="G41" s="66"/>
      <c r="H41" s="66"/>
      <c r="I41" s="66"/>
      <c r="J41" s="42"/>
    </row>
    <row r="42" spans="1:10" x14ac:dyDescent="0.3">
      <c r="A42" s="58"/>
      <c r="B42" s="44">
        <v>3111</v>
      </c>
      <c r="C42" s="44">
        <v>3121</v>
      </c>
      <c r="D42" s="44" t="s">
        <v>110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42"/>
    </row>
    <row r="43" spans="1:10" x14ac:dyDescent="0.3">
      <c r="A43" s="58"/>
      <c r="B43" s="37">
        <v>3111</v>
      </c>
      <c r="C43" s="37" t="s">
        <v>3</v>
      </c>
      <c r="D43" s="37"/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42"/>
    </row>
    <row r="44" spans="1:10" ht="15" x14ac:dyDescent="0.25">
      <c r="A44" s="58"/>
      <c r="B44" s="43"/>
      <c r="C44" s="43"/>
      <c r="D44" s="43"/>
      <c r="E44" s="66"/>
      <c r="F44" s="66"/>
      <c r="G44" s="66"/>
      <c r="H44" s="66"/>
      <c r="I44" s="70"/>
      <c r="J44" s="42"/>
    </row>
    <row r="45" spans="1:10" x14ac:dyDescent="0.3">
      <c r="A45" s="58"/>
      <c r="B45" s="35">
        <v>3399</v>
      </c>
      <c r="C45" s="35" t="s">
        <v>69</v>
      </c>
      <c r="D45" s="35"/>
      <c r="E45" s="5"/>
      <c r="F45" s="5"/>
      <c r="G45" s="5"/>
      <c r="H45" s="5"/>
      <c r="I45" s="5"/>
      <c r="J45" s="42"/>
    </row>
    <row r="46" spans="1:10" x14ac:dyDescent="0.3">
      <c r="A46" s="58"/>
      <c r="B46" s="36">
        <v>3399</v>
      </c>
      <c r="C46" s="36">
        <v>2111</v>
      </c>
      <c r="D46" s="36" t="s">
        <v>79</v>
      </c>
      <c r="E46" s="4">
        <v>50000</v>
      </c>
      <c r="F46" s="4"/>
      <c r="G46" s="4">
        <v>50000</v>
      </c>
      <c r="H46" s="9">
        <v>4000</v>
      </c>
      <c r="I46" s="4">
        <v>54000</v>
      </c>
      <c r="J46" s="42"/>
    </row>
    <row r="47" spans="1:10" x14ac:dyDescent="0.3">
      <c r="A47" s="58"/>
      <c r="B47" s="37">
        <v>3399</v>
      </c>
      <c r="C47" s="37" t="s">
        <v>3</v>
      </c>
      <c r="D47" s="37"/>
      <c r="E47" s="18">
        <v>50000</v>
      </c>
      <c r="F47" s="18">
        <v>0</v>
      </c>
      <c r="G47" s="18">
        <v>50000</v>
      </c>
      <c r="H47" s="18">
        <v>4000</v>
      </c>
      <c r="I47" s="18">
        <v>54000</v>
      </c>
      <c r="J47" s="42"/>
    </row>
    <row r="48" spans="1:10" ht="15" x14ac:dyDescent="0.25">
      <c r="A48" s="58"/>
      <c r="B48" s="35"/>
      <c r="C48" s="35"/>
      <c r="D48" s="35"/>
      <c r="E48" s="6"/>
      <c r="F48" s="6"/>
      <c r="G48" s="6"/>
      <c r="H48" s="6"/>
      <c r="I48" s="6"/>
      <c r="J48" s="42"/>
    </row>
    <row r="49" spans="1:10" x14ac:dyDescent="0.3">
      <c r="A49" s="58"/>
      <c r="B49" s="35">
        <v>3412</v>
      </c>
      <c r="C49" s="35" t="s">
        <v>136</v>
      </c>
      <c r="D49" s="35"/>
      <c r="E49" s="6"/>
      <c r="F49" s="6"/>
      <c r="G49" s="6"/>
      <c r="H49" s="6"/>
      <c r="I49" s="6"/>
      <c r="J49" s="42"/>
    </row>
    <row r="50" spans="1:10" x14ac:dyDescent="0.3">
      <c r="A50" s="58"/>
      <c r="B50" s="36">
        <v>3412</v>
      </c>
      <c r="C50" s="36">
        <v>2132</v>
      </c>
      <c r="D50" s="36" t="s">
        <v>137</v>
      </c>
      <c r="E50" s="4">
        <v>1000</v>
      </c>
      <c r="F50" s="4"/>
      <c r="G50" s="4">
        <v>1000</v>
      </c>
      <c r="H50" s="4"/>
      <c r="I50" s="4">
        <v>1000</v>
      </c>
      <c r="J50" s="42"/>
    </row>
    <row r="51" spans="1:10" x14ac:dyDescent="0.3">
      <c r="A51" s="58"/>
      <c r="B51" s="37">
        <v>3412</v>
      </c>
      <c r="C51" s="37" t="s">
        <v>3</v>
      </c>
      <c r="D51" s="37"/>
      <c r="E51" s="20">
        <v>1000</v>
      </c>
      <c r="F51" s="20">
        <v>0</v>
      </c>
      <c r="G51" s="20">
        <v>1000</v>
      </c>
      <c r="H51" s="20">
        <v>0</v>
      </c>
      <c r="I51" s="20">
        <v>1000</v>
      </c>
      <c r="J51" s="42"/>
    </row>
    <row r="52" spans="1:10" x14ac:dyDescent="0.3">
      <c r="A52" s="58"/>
      <c r="B52" s="43"/>
      <c r="C52" s="43"/>
      <c r="D52" s="43"/>
      <c r="E52" s="68"/>
      <c r="F52" s="68"/>
      <c r="G52" s="68"/>
      <c r="H52" s="68"/>
      <c r="I52" s="71"/>
      <c r="J52" s="42"/>
    </row>
    <row r="53" spans="1:10" x14ac:dyDescent="0.3">
      <c r="A53" s="58"/>
      <c r="B53" s="43">
        <v>3612</v>
      </c>
      <c r="C53" s="43" t="s">
        <v>192</v>
      </c>
      <c r="D53" s="43"/>
      <c r="E53" s="68"/>
      <c r="F53" s="68"/>
      <c r="G53" s="68"/>
      <c r="H53" s="68"/>
      <c r="I53" s="71"/>
      <c r="J53" s="42"/>
    </row>
    <row r="54" spans="1:10" x14ac:dyDescent="0.3">
      <c r="A54" s="58"/>
      <c r="B54" s="44">
        <v>3612</v>
      </c>
      <c r="C54" s="44">
        <v>2132</v>
      </c>
      <c r="D54" s="44" t="s">
        <v>193</v>
      </c>
      <c r="E54" s="63">
        <v>0</v>
      </c>
      <c r="F54" s="63">
        <v>0</v>
      </c>
      <c r="G54" s="64">
        <v>0</v>
      </c>
      <c r="H54" s="66">
        <v>0</v>
      </c>
      <c r="I54" s="66">
        <v>0</v>
      </c>
      <c r="J54" s="42"/>
    </row>
    <row r="55" spans="1:10" x14ac:dyDescent="0.3">
      <c r="A55" s="58"/>
      <c r="B55" s="37">
        <v>3612</v>
      </c>
      <c r="C55" s="37" t="s">
        <v>3</v>
      </c>
      <c r="D55" s="37"/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42"/>
    </row>
    <row r="56" spans="1:10" x14ac:dyDescent="0.3">
      <c r="A56" s="58"/>
      <c r="B56" s="35"/>
      <c r="C56" s="35"/>
      <c r="D56" s="35"/>
      <c r="E56" s="6"/>
      <c r="F56" s="6"/>
      <c r="G56" s="6"/>
      <c r="H56" s="6"/>
      <c r="I56" s="6"/>
      <c r="J56" s="42"/>
    </row>
    <row r="57" spans="1:10" x14ac:dyDescent="0.3">
      <c r="A57" s="58"/>
      <c r="B57" s="35">
        <v>3613</v>
      </c>
      <c r="C57" s="35" t="s">
        <v>70</v>
      </c>
      <c r="D57" s="35"/>
      <c r="E57" s="5"/>
      <c r="F57" s="5"/>
      <c r="G57" s="5"/>
      <c r="H57" s="5"/>
      <c r="I57" s="5"/>
      <c r="J57" s="42"/>
    </row>
    <row r="58" spans="1:10" x14ac:dyDescent="0.3">
      <c r="A58" s="58"/>
      <c r="B58" s="36">
        <v>3613</v>
      </c>
      <c r="C58" s="36">
        <v>2132</v>
      </c>
      <c r="D58" s="36" t="s">
        <v>71</v>
      </c>
      <c r="E58" s="4">
        <v>240000</v>
      </c>
      <c r="F58" s="4"/>
      <c r="G58" s="4">
        <v>240000</v>
      </c>
      <c r="H58" s="4"/>
      <c r="I58" s="4">
        <v>240000</v>
      </c>
      <c r="J58" s="42"/>
    </row>
    <row r="59" spans="1:10" x14ac:dyDescent="0.3">
      <c r="A59" s="58"/>
      <c r="B59" s="37">
        <v>3613</v>
      </c>
      <c r="C59" s="37" t="s">
        <v>3</v>
      </c>
      <c r="D59" s="37"/>
      <c r="E59" s="18">
        <v>240000</v>
      </c>
      <c r="F59" s="18">
        <v>0</v>
      </c>
      <c r="G59" s="18">
        <v>240000</v>
      </c>
      <c r="H59" s="18">
        <v>0</v>
      </c>
      <c r="I59" s="18">
        <v>240000</v>
      </c>
      <c r="J59" s="42"/>
    </row>
    <row r="60" spans="1:10" x14ac:dyDescent="0.3">
      <c r="A60" s="58"/>
      <c r="B60" s="35"/>
      <c r="C60" s="35"/>
      <c r="D60" s="35"/>
      <c r="E60" s="6"/>
      <c r="F60" s="6"/>
      <c r="G60" s="6"/>
      <c r="H60" s="6"/>
      <c r="I60" s="6"/>
      <c r="J60" s="42"/>
    </row>
    <row r="61" spans="1:10" x14ac:dyDescent="0.3">
      <c r="A61" s="58"/>
      <c r="B61" s="35">
        <v>3633</v>
      </c>
      <c r="C61" s="35" t="s">
        <v>128</v>
      </c>
      <c r="D61" s="35"/>
      <c r="E61" s="6"/>
      <c r="F61" s="6"/>
      <c r="G61" s="6"/>
      <c r="H61" s="6"/>
      <c r="I61" s="6"/>
      <c r="J61" s="42"/>
    </row>
    <row r="62" spans="1:10" x14ac:dyDescent="0.3">
      <c r="A62" s="58"/>
      <c r="B62" s="8">
        <v>3633</v>
      </c>
      <c r="C62" s="8">
        <v>2132</v>
      </c>
      <c r="D62" s="8" t="s">
        <v>115</v>
      </c>
      <c r="E62" s="11">
        <v>27000</v>
      </c>
      <c r="F62" s="11"/>
      <c r="G62" s="11">
        <v>27000</v>
      </c>
      <c r="H62" s="11"/>
      <c r="I62" s="11">
        <v>27000</v>
      </c>
      <c r="J62" s="42"/>
    </row>
    <row r="63" spans="1:10" x14ac:dyDescent="0.3">
      <c r="A63" s="58"/>
      <c r="B63" s="37">
        <v>3633</v>
      </c>
      <c r="C63" s="19" t="s">
        <v>3</v>
      </c>
      <c r="D63" s="37"/>
      <c r="E63" s="18">
        <v>27000</v>
      </c>
      <c r="F63" s="18">
        <v>0</v>
      </c>
      <c r="G63" s="18">
        <v>27000</v>
      </c>
      <c r="H63" s="18">
        <v>0</v>
      </c>
      <c r="I63" s="18">
        <v>27000</v>
      </c>
      <c r="J63" s="42"/>
    </row>
    <row r="64" spans="1:10" x14ac:dyDescent="0.3">
      <c r="A64" s="58"/>
      <c r="B64" s="35"/>
      <c r="C64" s="7"/>
      <c r="D64" s="35"/>
      <c r="E64" s="6"/>
      <c r="F64" s="6"/>
      <c r="G64" s="6"/>
      <c r="H64" s="6"/>
      <c r="I64" s="6"/>
      <c r="J64" s="42"/>
    </row>
    <row r="65" spans="1:10" x14ac:dyDescent="0.3">
      <c r="A65" s="58"/>
      <c r="B65" s="35">
        <v>3639</v>
      </c>
      <c r="C65" s="35" t="s">
        <v>72</v>
      </c>
      <c r="D65" s="35"/>
      <c r="E65" s="5"/>
      <c r="F65" s="5"/>
      <c r="G65" s="5"/>
      <c r="H65" s="5"/>
      <c r="I65" s="5"/>
      <c r="J65" s="42"/>
    </row>
    <row r="66" spans="1:10" x14ac:dyDescent="0.3">
      <c r="A66" s="58"/>
      <c r="B66" s="8">
        <v>3639</v>
      </c>
      <c r="C66" s="8">
        <v>2119</v>
      </c>
      <c r="D66" s="8" t="s">
        <v>93</v>
      </c>
      <c r="E66" s="4"/>
      <c r="F66" s="4"/>
      <c r="G66" s="4"/>
      <c r="H66" s="9">
        <v>6000</v>
      </c>
      <c r="I66" s="4">
        <v>6000</v>
      </c>
      <c r="J66" s="42"/>
    </row>
    <row r="67" spans="1:10" x14ac:dyDescent="0.3">
      <c r="A67" s="58"/>
      <c r="B67" s="36">
        <v>3639</v>
      </c>
      <c r="C67" s="36">
        <v>3111</v>
      </c>
      <c r="D67" s="36" t="s">
        <v>73</v>
      </c>
      <c r="E67" s="4">
        <v>10000</v>
      </c>
      <c r="F67" s="4"/>
      <c r="G67" s="4">
        <v>10000</v>
      </c>
      <c r="H67" s="9">
        <v>25000</v>
      </c>
      <c r="I67" s="4">
        <v>35000</v>
      </c>
      <c r="J67" s="42"/>
    </row>
    <row r="68" spans="1:10" x14ac:dyDescent="0.3">
      <c r="A68" s="58"/>
      <c r="B68" s="36">
        <v>3639</v>
      </c>
      <c r="C68" s="31">
        <v>3122</v>
      </c>
      <c r="D68" s="36" t="s">
        <v>146</v>
      </c>
      <c r="E68" s="4">
        <v>0</v>
      </c>
      <c r="F68" s="4"/>
      <c r="G68" s="4">
        <v>0</v>
      </c>
      <c r="H68" s="4"/>
      <c r="I68" s="4">
        <v>0</v>
      </c>
      <c r="J68" s="42"/>
    </row>
    <row r="69" spans="1:10" x14ac:dyDescent="0.3">
      <c r="A69" s="58"/>
      <c r="B69" s="37">
        <v>3639</v>
      </c>
      <c r="C69" s="37" t="s">
        <v>74</v>
      </c>
      <c r="D69" s="37"/>
      <c r="E69" s="18">
        <v>10000</v>
      </c>
      <c r="F69" s="18">
        <v>0</v>
      </c>
      <c r="G69" s="18">
        <v>10000</v>
      </c>
      <c r="H69" s="18">
        <v>31000</v>
      </c>
      <c r="I69" s="18">
        <v>41000</v>
      </c>
      <c r="J69" s="42"/>
    </row>
    <row r="70" spans="1:10" x14ac:dyDescent="0.3">
      <c r="A70" s="58"/>
      <c r="B70" s="35"/>
      <c r="C70" s="35"/>
      <c r="D70" s="35"/>
      <c r="E70" s="4"/>
      <c r="F70" s="4"/>
      <c r="G70" s="4"/>
      <c r="H70" s="4"/>
      <c r="I70" s="4"/>
      <c r="J70" s="42"/>
    </row>
    <row r="71" spans="1:10" x14ac:dyDescent="0.3">
      <c r="A71" s="58"/>
      <c r="B71" s="35">
        <v>3725</v>
      </c>
      <c r="C71" s="35" t="s">
        <v>81</v>
      </c>
      <c r="D71" s="35"/>
      <c r="E71" s="5"/>
      <c r="F71" s="5"/>
      <c r="G71" s="5"/>
      <c r="H71" s="5"/>
      <c r="I71" s="5"/>
      <c r="J71" s="42"/>
    </row>
    <row r="72" spans="1:10" x14ac:dyDescent="0.3">
      <c r="A72" s="58"/>
      <c r="B72" s="36">
        <v>3725</v>
      </c>
      <c r="C72" s="36">
        <v>2324</v>
      </c>
      <c r="D72" s="8" t="s">
        <v>80</v>
      </c>
      <c r="E72" s="9">
        <v>400000</v>
      </c>
      <c r="F72" s="9"/>
      <c r="G72" s="9">
        <v>400000</v>
      </c>
      <c r="H72" s="9"/>
      <c r="I72" s="9">
        <v>400000</v>
      </c>
      <c r="J72" s="42"/>
    </row>
    <row r="73" spans="1:10" x14ac:dyDescent="0.3">
      <c r="A73" s="58"/>
      <c r="B73" s="37">
        <v>3725</v>
      </c>
      <c r="C73" s="37" t="s">
        <v>3</v>
      </c>
      <c r="D73" s="37"/>
      <c r="E73" s="18">
        <v>400000</v>
      </c>
      <c r="F73" s="18">
        <v>0</v>
      </c>
      <c r="G73" s="18">
        <v>400000</v>
      </c>
      <c r="H73" s="18">
        <v>0</v>
      </c>
      <c r="I73" s="18">
        <v>400000</v>
      </c>
      <c r="J73" s="42"/>
    </row>
    <row r="74" spans="1:10" x14ac:dyDescent="0.3">
      <c r="A74" s="58"/>
      <c r="B74" s="35"/>
      <c r="C74" s="35"/>
      <c r="D74" s="35"/>
      <c r="E74" s="5"/>
      <c r="F74" s="5"/>
      <c r="G74" s="5"/>
      <c r="H74" s="5"/>
      <c r="I74" s="5"/>
      <c r="J74" s="42"/>
    </row>
    <row r="75" spans="1:10" x14ac:dyDescent="0.3">
      <c r="A75" s="58"/>
      <c r="B75" s="35">
        <v>6171</v>
      </c>
      <c r="C75" s="35" t="s">
        <v>40</v>
      </c>
      <c r="D75" s="35"/>
      <c r="E75" s="5"/>
      <c r="F75" s="5"/>
      <c r="G75" s="5"/>
      <c r="H75" s="5"/>
      <c r="I75" s="5"/>
      <c r="J75" s="42"/>
    </row>
    <row r="76" spans="1:10" x14ac:dyDescent="0.3">
      <c r="A76" s="58"/>
      <c r="B76" s="36">
        <v>6171</v>
      </c>
      <c r="C76" s="36">
        <v>2112</v>
      </c>
      <c r="D76" s="36" t="s">
        <v>75</v>
      </c>
      <c r="E76" s="4">
        <v>1000</v>
      </c>
      <c r="F76" s="4"/>
      <c r="G76" s="4">
        <v>1000</v>
      </c>
      <c r="H76" s="4"/>
      <c r="I76" s="4">
        <v>1000</v>
      </c>
      <c r="J76" s="42"/>
    </row>
    <row r="77" spans="1:10" x14ac:dyDescent="0.3">
      <c r="A77" s="58"/>
      <c r="B77" s="36">
        <v>6171</v>
      </c>
      <c r="C77" s="31">
        <v>2212</v>
      </c>
      <c r="D77" s="36" t="s">
        <v>147</v>
      </c>
      <c r="E77" s="4"/>
      <c r="F77" s="4"/>
      <c r="G77" s="4"/>
      <c r="H77" s="4"/>
      <c r="I77" s="4"/>
      <c r="J77" s="42"/>
    </row>
    <row r="78" spans="1:10" x14ac:dyDescent="0.3">
      <c r="A78" s="58"/>
      <c r="B78" s="36">
        <v>6171</v>
      </c>
      <c r="C78" s="31">
        <v>2321</v>
      </c>
      <c r="D78" s="44" t="s">
        <v>194</v>
      </c>
      <c r="E78" s="4"/>
      <c r="F78" s="4"/>
      <c r="G78" s="4"/>
      <c r="H78" s="4"/>
      <c r="I78" s="4"/>
      <c r="J78" s="42"/>
    </row>
    <row r="79" spans="1:10" x14ac:dyDescent="0.3">
      <c r="A79" s="58"/>
      <c r="B79" s="36">
        <v>6171</v>
      </c>
      <c r="C79" s="31">
        <v>2322</v>
      </c>
      <c r="D79" s="44" t="s">
        <v>195</v>
      </c>
      <c r="E79" s="4"/>
      <c r="F79" s="4"/>
      <c r="G79" s="4"/>
      <c r="H79" s="4"/>
      <c r="I79" s="4"/>
      <c r="J79" s="42"/>
    </row>
    <row r="80" spans="1:10" x14ac:dyDescent="0.3">
      <c r="A80" s="58"/>
      <c r="B80" s="37">
        <v>6171</v>
      </c>
      <c r="C80" s="37" t="s">
        <v>3</v>
      </c>
      <c r="D80" s="37"/>
      <c r="E80" s="18">
        <v>1000</v>
      </c>
      <c r="F80" s="18">
        <v>0</v>
      </c>
      <c r="G80" s="18">
        <v>1000</v>
      </c>
      <c r="H80" s="18">
        <v>0</v>
      </c>
      <c r="I80" s="18">
        <v>1000</v>
      </c>
      <c r="J80" s="42"/>
    </row>
    <row r="81" spans="1:10" x14ac:dyDescent="0.3">
      <c r="A81" s="58"/>
      <c r="B81" s="35"/>
      <c r="C81" s="35"/>
      <c r="D81" s="35"/>
      <c r="E81" s="5"/>
      <c r="F81" s="5"/>
      <c r="G81" s="5"/>
      <c r="H81" s="5"/>
      <c r="I81" s="5"/>
      <c r="J81" s="42"/>
    </row>
    <row r="82" spans="1:10" x14ac:dyDescent="0.3">
      <c r="A82" s="58"/>
      <c r="B82" s="35">
        <v>6310</v>
      </c>
      <c r="C82" s="35" t="s">
        <v>76</v>
      </c>
      <c r="D82" s="35"/>
      <c r="E82" s="5"/>
      <c r="F82" s="5"/>
      <c r="G82" s="5"/>
      <c r="H82" s="5"/>
      <c r="I82" s="5"/>
      <c r="J82" s="42"/>
    </row>
    <row r="83" spans="1:10" x14ac:dyDescent="0.3">
      <c r="A83" s="58"/>
      <c r="B83" s="36">
        <v>6310</v>
      </c>
      <c r="C83" s="36">
        <v>2141</v>
      </c>
      <c r="D83" s="36" t="s">
        <v>94</v>
      </c>
      <c r="E83" s="4">
        <v>875000.00000000012</v>
      </c>
      <c r="F83" s="4"/>
      <c r="G83" s="4">
        <v>875000.00000000012</v>
      </c>
      <c r="H83" s="4"/>
      <c r="I83" s="4">
        <v>875000.00000000012</v>
      </c>
      <c r="J83" s="42"/>
    </row>
    <row r="84" spans="1:10" x14ac:dyDescent="0.3">
      <c r="A84" s="58"/>
      <c r="B84" s="37">
        <v>6310</v>
      </c>
      <c r="C84" s="37" t="s">
        <v>3</v>
      </c>
      <c r="D84" s="37"/>
      <c r="E84" s="18">
        <v>875000.00000000012</v>
      </c>
      <c r="F84" s="18">
        <v>0</v>
      </c>
      <c r="G84" s="18">
        <v>875000.00000000012</v>
      </c>
      <c r="H84" s="18">
        <v>0</v>
      </c>
      <c r="I84" s="18">
        <v>875000.00000000012</v>
      </c>
      <c r="J84" s="42"/>
    </row>
    <row r="85" spans="1:10" x14ac:dyDescent="0.3">
      <c r="A85" s="58"/>
      <c r="B85" s="35"/>
      <c r="C85" s="35"/>
      <c r="D85" s="35"/>
      <c r="E85" s="5"/>
      <c r="F85" s="5"/>
      <c r="G85" s="5"/>
      <c r="H85" s="5"/>
      <c r="I85" s="5"/>
      <c r="J85" s="42"/>
    </row>
    <row r="86" spans="1:10" x14ac:dyDescent="0.3">
      <c r="A86" s="58"/>
      <c r="B86" s="35">
        <v>6330</v>
      </c>
      <c r="C86" s="35" t="s">
        <v>76</v>
      </c>
      <c r="D86" s="35"/>
      <c r="E86" s="5"/>
      <c r="F86" s="5"/>
      <c r="G86" s="5"/>
      <c r="H86" s="5"/>
      <c r="I86" s="5"/>
      <c r="J86" s="42"/>
    </row>
    <row r="87" spans="1:10" x14ac:dyDescent="0.3">
      <c r="A87" s="58"/>
      <c r="B87" s="36">
        <v>6330</v>
      </c>
      <c r="C87" s="31">
        <v>4134</v>
      </c>
      <c r="D87" s="36" t="s">
        <v>148</v>
      </c>
      <c r="E87" s="4"/>
      <c r="F87" s="4"/>
      <c r="G87" s="4"/>
      <c r="H87" s="4"/>
      <c r="I87" s="4"/>
      <c r="J87" s="42"/>
    </row>
    <row r="88" spans="1:10" x14ac:dyDescent="0.3">
      <c r="A88" s="58"/>
      <c r="B88" s="37">
        <v>6330</v>
      </c>
      <c r="C88" s="37" t="s">
        <v>3</v>
      </c>
      <c r="D88" s="37"/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42"/>
    </row>
    <row r="89" spans="1:10" x14ac:dyDescent="0.3">
      <c r="B89" s="35"/>
      <c r="C89" s="35"/>
      <c r="D89" s="35"/>
      <c r="E89" s="6"/>
      <c r="F89" s="6"/>
      <c r="G89" s="6"/>
      <c r="H89" s="6"/>
      <c r="I89" s="6"/>
      <c r="J89" s="42"/>
    </row>
    <row r="90" spans="1:10" x14ac:dyDescent="0.3">
      <c r="B90" s="17"/>
      <c r="C90" s="17" t="s">
        <v>77</v>
      </c>
      <c r="D90" s="17"/>
      <c r="E90" s="16">
        <v>35411000</v>
      </c>
      <c r="F90" s="16">
        <v>125700</v>
      </c>
      <c r="G90" s="16">
        <v>35536700</v>
      </c>
      <c r="H90" s="16">
        <v>442300</v>
      </c>
      <c r="I90" s="16">
        <v>35979000</v>
      </c>
      <c r="J90" s="42"/>
    </row>
    <row r="91" spans="1:10" x14ac:dyDescent="0.3">
      <c r="B91" s="32"/>
      <c r="C91" s="32"/>
      <c r="D91" s="32"/>
      <c r="E91" s="33"/>
      <c r="F91" s="33"/>
      <c r="G91" s="33"/>
      <c r="H91" s="33"/>
      <c r="I91" s="33"/>
      <c r="J91" s="42"/>
    </row>
    <row r="92" spans="1:10" x14ac:dyDescent="0.3">
      <c r="J92" s="42"/>
    </row>
    <row r="93" spans="1:10" x14ac:dyDescent="0.3">
      <c r="E93" s="42"/>
      <c r="F93" s="42"/>
      <c r="G93" s="42"/>
      <c r="H93" s="42"/>
      <c r="I93" s="42"/>
      <c r="J93" s="42"/>
    </row>
    <row r="94" spans="1:10" x14ac:dyDescent="0.3">
      <c r="B94" s="12" t="s">
        <v>160</v>
      </c>
      <c r="D94" s="14">
        <v>45540</v>
      </c>
      <c r="E94" s="42"/>
      <c r="F94" s="42"/>
      <c r="G94" s="42"/>
      <c r="H94" s="42"/>
      <c r="I94" s="42"/>
      <c r="J94" s="42"/>
    </row>
    <row r="95" spans="1:10" x14ac:dyDescent="0.3">
      <c r="B95" s="12" t="s">
        <v>161</v>
      </c>
      <c r="D95" s="14">
        <v>45546</v>
      </c>
      <c r="J95" s="42"/>
    </row>
    <row r="96" spans="1:10" x14ac:dyDescent="0.3">
      <c r="B96" s="12" t="s">
        <v>162</v>
      </c>
      <c r="G96" s="61"/>
      <c r="J96" s="42"/>
    </row>
    <row r="97" spans="7:10" x14ac:dyDescent="0.3">
      <c r="G97" s="53"/>
      <c r="I97" s="53"/>
      <c r="J97" s="42"/>
    </row>
  </sheetData>
  <autoFilter ref="A3:I3"/>
  <mergeCells count="1">
    <mergeCell ref="B1:G1"/>
  </mergeCells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>
    <oddFooter>&amp;Lpříjmy&amp;R&amp;P / &amp;N</oddFooter>
  </headerFooter>
  <rowBreaks count="1" manualBreakCount="1">
    <brk id="63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6"/>
  <sheetViews>
    <sheetView tabSelected="1" zoomScale="93" zoomScaleNormal="93" zoomScaleSheetLayoutView="75" workbookViewId="0">
      <pane ySplit="3" topLeftCell="A217" activePane="bottomLeft" state="frozen"/>
      <selection pane="bottomLeft" activeCell="F240" sqref="F240"/>
    </sheetView>
  </sheetViews>
  <sheetFormatPr defaultColWidth="9.109375" defaultRowHeight="14.4" x14ac:dyDescent="0.3"/>
  <cols>
    <col min="1" max="1" width="9.44140625" style="34" bestFit="1" customWidth="1"/>
    <col min="2" max="2" width="5.5546875" style="34" customWidth="1"/>
    <col min="3" max="3" width="5.33203125" style="34" customWidth="1"/>
    <col min="4" max="4" width="34.5546875" style="34" customWidth="1"/>
    <col min="5" max="5" width="17.109375" style="47" bestFit="1" customWidth="1"/>
    <col min="6" max="6" width="14.33203125" style="47" bestFit="1" customWidth="1"/>
    <col min="7" max="7" width="18" style="47" customWidth="1"/>
    <col min="8" max="8" width="14.33203125" style="47" bestFit="1" customWidth="1"/>
    <col min="9" max="9" width="16.44140625" style="47" bestFit="1" customWidth="1"/>
    <col min="10" max="16384" width="9.109375" style="34"/>
  </cols>
  <sheetData>
    <row r="1" spans="1:12" ht="17.399999999999999" x14ac:dyDescent="0.3">
      <c r="B1" s="72" t="s">
        <v>183</v>
      </c>
      <c r="C1" s="72"/>
      <c r="D1" s="72"/>
      <c r="E1" s="72"/>
      <c r="F1" s="72"/>
      <c r="G1" s="72"/>
      <c r="H1" s="34"/>
      <c r="I1" s="34"/>
    </row>
    <row r="2" spans="1:12" ht="15" x14ac:dyDescent="0.25">
      <c r="B2" s="41"/>
      <c r="C2" s="41"/>
      <c r="D2" s="41"/>
      <c r="E2" s="1"/>
      <c r="F2" s="1"/>
      <c r="G2" s="1"/>
      <c r="H2" s="1"/>
      <c r="I2" s="1"/>
    </row>
    <row r="3" spans="1:12" x14ac:dyDescent="0.3">
      <c r="B3" s="24" t="s">
        <v>90</v>
      </c>
      <c r="C3" s="25"/>
      <c r="D3" s="15"/>
      <c r="E3" s="57" t="s">
        <v>173</v>
      </c>
      <c r="F3" s="57" t="s">
        <v>174</v>
      </c>
      <c r="G3" s="57" t="s">
        <v>175</v>
      </c>
      <c r="H3" s="57" t="s">
        <v>177</v>
      </c>
      <c r="I3" s="57" t="s">
        <v>175</v>
      </c>
    </row>
    <row r="4" spans="1:12" x14ac:dyDescent="0.3">
      <c r="A4" s="58"/>
      <c r="B4" s="7" t="s">
        <v>87</v>
      </c>
      <c r="C4" s="7" t="s">
        <v>88</v>
      </c>
      <c r="D4" s="7"/>
      <c r="E4" s="2"/>
      <c r="F4" s="2"/>
      <c r="G4" s="2"/>
      <c r="H4" s="2"/>
      <c r="I4" s="2"/>
    </row>
    <row r="5" spans="1:12" ht="15" x14ac:dyDescent="0.25">
      <c r="A5" s="58"/>
      <c r="B5" s="7"/>
      <c r="C5" s="7"/>
      <c r="D5" s="7"/>
      <c r="E5" s="2"/>
      <c r="F5" s="2"/>
      <c r="G5" s="2"/>
      <c r="H5" s="2"/>
      <c r="I5" s="2"/>
    </row>
    <row r="6" spans="1:12" ht="15" x14ac:dyDescent="0.25">
      <c r="A6" s="58"/>
      <c r="B6" s="7">
        <v>2212</v>
      </c>
      <c r="C6" s="7" t="s">
        <v>2</v>
      </c>
      <c r="D6" s="7"/>
      <c r="E6" s="5"/>
      <c r="F6" s="5"/>
      <c r="G6" s="5"/>
      <c r="H6" s="5"/>
      <c r="I6" s="5"/>
    </row>
    <row r="7" spans="1:12" x14ac:dyDescent="0.3">
      <c r="A7" s="58"/>
      <c r="B7" s="8">
        <v>2212</v>
      </c>
      <c r="C7" s="8">
        <v>5137</v>
      </c>
      <c r="D7" s="8" t="s">
        <v>45</v>
      </c>
      <c r="E7" s="4">
        <v>30000</v>
      </c>
      <c r="F7" s="4"/>
      <c r="G7" s="4">
        <v>30000</v>
      </c>
      <c r="H7" s="4"/>
      <c r="I7" s="4">
        <v>30000</v>
      </c>
      <c r="J7" s="42"/>
      <c r="L7" s="42"/>
    </row>
    <row r="8" spans="1:12" x14ac:dyDescent="0.3">
      <c r="A8" s="58"/>
      <c r="B8" s="8">
        <v>2212</v>
      </c>
      <c r="C8" s="8">
        <v>5139</v>
      </c>
      <c r="D8" s="36" t="s">
        <v>9</v>
      </c>
      <c r="E8" s="4">
        <v>10000</v>
      </c>
      <c r="F8" s="4"/>
      <c r="G8" s="4">
        <v>10000</v>
      </c>
      <c r="H8" s="4"/>
      <c r="I8" s="4">
        <v>10000</v>
      </c>
      <c r="J8" s="42"/>
      <c r="L8" s="42"/>
    </row>
    <row r="9" spans="1:12" x14ac:dyDescent="0.3">
      <c r="A9" s="58"/>
      <c r="B9" s="8">
        <v>2212</v>
      </c>
      <c r="C9" s="8">
        <v>5169</v>
      </c>
      <c r="D9" s="8" t="s">
        <v>13</v>
      </c>
      <c r="E9" s="4">
        <v>20000</v>
      </c>
      <c r="F9" s="4"/>
      <c r="G9" s="4">
        <v>20000</v>
      </c>
      <c r="H9" s="4"/>
      <c r="I9" s="4">
        <v>20000</v>
      </c>
      <c r="J9" s="42"/>
      <c r="L9" s="42"/>
    </row>
    <row r="10" spans="1:12" x14ac:dyDescent="0.3">
      <c r="A10" s="58"/>
      <c r="B10" s="8">
        <v>2212</v>
      </c>
      <c r="C10" s="8">
        <v>5171</v>
      </c>
      <c r="D10" s="8" t="s">
        <v>104</v>
      </c>
      <c r="E10" s="4">
        <v>100000</v>
      </c>
      <c r="F10" s="4"/>
      <c r="G10" s="4">
        <v>100000</v>
      </c>
      <c r="H10" s="4">
        <f>+I10-G10</f>
        <v>60000</v>
      </c>
      <c r="I10" s="4">
        <v>160000</v>
      </c>
      <c r="J10" s="42"/>
      <c r="L10" s="42"/>
    </row>
    <row r="11" spans="1:12" ht="15" x14ac:dyDescent="0.25">
      <c r="A11" s="58"/>
      <c r="B11" s="8">
        <v>2212</v>
      </c>
      <c r="C11" s="8">
        <v>6121</v>
      </c>
      <c r="D11" s="8" t="s">
        <v>105</v>
      </c>
      <c r="E11" s="4">
        <f>1000000+8000000</f>
        <v>9000000</v>
      </c>
      <c r="F11" s="4"/>
      <c r="G11" s="4">
        <f>1000000+8000000</f>
        <v>9000000</v>
      </c>
      <c r="H11" s="4"/>
      <c r="I11" s="4">
        <f>1000000+8000000</f>
        <v>9000000</v>
      </c>
      <c r="J11" s="42"/>
      <c r="L11" s="42"/>
    </row>
    <row r="12" spans="1:12" x14ac:dyDescent="0.3">
      <c r="A12" s="58"/>
      <c r="B12" s="44">
        <v>2212</v>
      </c>
      <c r="C12" s="44">
        <v>6122</v>
      </c>
      <c r="D12" s="44" t="s">
        <v>109</v>
      </c>
      <c r="E12" s="4">
        <v>0</v>
      </c>
      <c r="F12" s="4"/>
      <c r="G12" s="4">
        <v>0</v>
      </c>
      <c r="H12" s="4"/>
      <c r="I12" s="4">
        <v>0</v>
      </c>
      <c r="J12" s="42"/>
      <c r="L12" s="42"/>
    </row>
    <row r="13" spans="1:12" x14ac:dyDescent="0.3">
      <c r="A13" s="58"/>
      <c r="B13" s="19">
        <v>2212</v>
      </c>
      <c r="C13" s="19" t="s">
        <v>3</v>
      </c>
      <c r="D13" s="19"/>
      <c r="E13" s="18">
        <f t="shared" ref="E13:I13" si="0">SUM(E7:E12)</f>
        <v>9160000</v>
      </c>
      <c r="F13" s="18">
        <f t="shared" si="0"/>
        <v>0</v>
      </c>
      <c r="G13" s="18">
        <f t="shared" si="0"/>
        <v>9160000</v>
      </c>
      <c r="H13" s="18">
        <f t="shared" si="0"/>
        <v>60000</v>
      </c>
      <c r="I13" s="18">
        <f t="shared" si="0"/>
        <v>9220000</v>
      </c>
      <c r="J13" s="42"/>
      <c r="L13" s="42"/>
    </row>
    <row r="14" spans="1:12" ht="15" x14ac:dyDescent="0.25">
      <c r="A14" s="58"/>
      <c r="B14" s="7"/>
      <c r="C14" s="7"/>
      <c r="D14" s="7"/>
      <c r="E14" s="5"/>
      <c r="F14" s="5"/>
      <c r="G14" s="5"/>
      <c r="H14" s="5"/>
      <c r="I14" s="5"/>
      <c r="J14" s="42"/>
      <c r="L14" s="42"/>
    </row>
    <row r="15" spans="1:12" x14ac:dyDescent="0.3">
      <c r="A15" s="58"/>
      <c r="B15" s="7">
        <v>2219</v>
      </c>
      <c r="C15" s="7" t="s">
        <v>116</v>
      </c>
      <c r="D15" s="7"/>
      <c r="E15" s="5"/>
      <c r="F15" s="5"/>
      <c r="G15" s="5"/>
      <c r="H15" s="5"/>
      <c r="I15" s="5"/>
      <c r="J15" s="42"/>
      <c r="L15" s="42"/>
    </row>
    <row r="16" spans="1:12" x14ac:dyDescent="0.3">
      <c r="A16" s="58"/>
      <c r="B16" s="7">
        <v>2219</v>
      </c>
      <c r="C16" s="8">
        <v>6121</v>
      </c>
      <c r="D16" s="8" t="s">
        <v>117</v>
      </c>
      <c r="E16" s="4">
        <f>5000000+3400000+1000000</f>
        <v>9400000</v>
      </c>
      <c r="F16" s="4"/>
      <c r="G16" s="4">
        <f>5000000+3400000+1000000</f>
        <v>9400000</v>
      </c>
      <c r="H16" s="4"/>
      <c r="I16" s="4">
        <f>5000000+3400000+1000000</f>
        <v>9400000</v>
      </c>
      <c r="J16" s="42"/>
      <c r="L16" s="42"/>
    </row>
    <row r="17" spans="1:12" ht="15" x14ac:dyDescent="0.25">
      <c r="A17" s="58"/>
      <c r="B17" s="19">
        <v>2219</v>
      </c>
      <c r="C17" s="19" t="s">
        <v>74</v>
      </c>
      <c r="D17" s="22"/>
      <c r="E17" s="20">
        <f t="shared" ref="E17:I17" si="1">+E16</f>
        <v>9400000</v>
      </c>
      <c r="F17" s="20">
        <f t="shared" si="1"/>
        <v>0</v>
      </c>
      <c r="G17" s="20">
        <f t="shared" si="1"/>
        <v>9400000</v>
      </c>
      <c r="H17" s="20">
        <f t="shared" si="1"/>
        <v>0</v>
      </c>
      <c r="I17" s="20">
        <f t="shared" si="1"/>
        <v>9400000</v>
      </c>
      <c r="J17" s="42"/>
      <c r="L17" s="42"/>
    </row>
    <row r="18" spans="1:12" ht="15" x14ac:dyDescent="0.25">
      <c r="A18" s="58"/>
      <c r="B18" s="7"/>
      <c r="C18" s="7"/>
      <c r="D18" s="7"/>
      <c r="E18" s="5"/>
      <c r="F18" s="5"/>
      <c r="G18" s="5"/>
      <c r="H18" s="5"/>
      <c r="I18" s="5"/>
      <c r="J18" s="42"/>
      <c r="L18" s="42"/>
    </row>
    <row r="19" spans="1:12" x14ac:dyDescent="0.3">
      <c r="A19" s="58"/>
      <c r="B19" s="7">
        <v>2221</v>
      </c>
      <c r="C19" s="7" t="s">
        <v>4</v>
      </c>
      <c r="D19" s="7"/>
      <c r="E19" s="5"/>
      <c r="F19" s="5"/>
      <c r="G19" s="5"/>
      <c r="H19" s="5"/>
      <c r="I19" s="5"/>
      <c r="J19" s="42"/>
      <c r="L19" s="42"/>
    </row>
    <row r="20" spans="1:12" x14ac:dyDescent="0.3">
      <c r="A20" s="58"/>
      <c r="B20" s="8">
        <v>2221</v>
      </c>
      <c r="C20" s="30">
        <v>5193</v>
      </c>
      <c r="D20" s="8" t="s">
        <v>5</v>
      </c>
      <c r="E20" s="4"/>
      <c r="F20" s="4"/>
      <c r="G20" s="4"/>
      <c r="H20" s="4"/>
      <c r="I20" s="4"/>
      <c r="J20" s="42"/>
      <c r="L20" s="42"/>
    </row>
    <row r="21" spans="1:12" x14ac:dyDescent="0.3">
      <c r="A21" s="58"/>
      <c r="B21" s="19">
        <v>2221</v>
      </c>
      <c r="C21" s="19" t="s">
        <v>3</v>
      </c>
      <c r="D21" s="19"/>
      <c r="E21" s="20">
        <f t="shared" ref="E21:I21" si="2">+E20</f>
        <v>0</v>
      </c>
      <c r="F21" s="20">
        <f t="shared" si="2"/>
        <v>0</v>
      </c>
      <c r="G21" s="20">
        <f t="shared" si="2"/>
        <v>0</v>
      </c>
      <c r="H21" s="20">
        <f t="shared" si="2"/>
        <v>0</v>
      </c>
      <c r="I21" s="20">
        <f t="shared" si="2"/>
        <v>0</v>
      </c>
      <c r="J21" s="42"/>
      <c r="L21" s="42"/>
    </row>
    <row r="22" spans="1:12" ht="15" x14ac:dyDescent="0.25">
      <c r="A22" s="58"/>
      <c r="B22" s="7"/>
      <c r="C22" s="7"/>
      <c r="D22" s="7"/>
      <c r="E22" s="5"/>
      <c r="F22" s="5"/>
      <c r="G22" s="5"/>
      <c r="H22" s="5"/>
      <c r="I22" s="5"/>
      <c r="J22" s="42"/>
      <c r="L22" s="42"/>
    </row>
    <row r="23" spans="1:12" x14ac:dyDescent="0.3">
      <c r="A23" s="58"/>
      <c r="B23" s="7">
        <v>2292</v>
      </c>
      <c r="C23" s="28" t="s">
        <v>139</v>
      </c>
      <c r="D23" s="29"/>
      <c r="E23" s="5"/>
      <c r="F23" s="5"/>
      <c r="G23" s="5"/>
      <c r="H23" s="5"/>
      <c r="I23" s="5"/>
      <c r="J23" s="42"/>
      <c r="L23" s="42"/>
    </row>
    <row r="24" spans="1:12" x14ac:dyDescent="0.3">
      <c r="A24" s="58"/>
      <c r="B24" s="8">
        <v>2292</v>
      </c>
      <c r="C24" s="30">
        <v>5323</v>
      </c>
      <c r="D24" s="31" t="s">
        <v>140</v>
      </c>
      <c r="E24" s="4">
        <v>150000</v>
      </c>
      <c r="F24" s="4"/>
      <c r="G24" s="4">
        <v>150000</v>
      </c>
      <c r="H24" s="4"/>
      <c r="I24" s="4">
        <v>150000</v>
      </c>
      <c r="J24" s="42"/>
      <c r="L24" s="42"/>
    </row>
    <row r="25" spans="1:12" x14ac:dyDescent="0.3">
      <c r="A25" s="58"/>
      <c r="B25" s="19">
        <v>2292</v>
      </c>
      <c r="C25" s="19" t="s">
        <v>3</v>
      </c>
      <c r="D25" s="19"/>
      <c r="E25" s="20">
        <f t="shared" ref="E25:I25" si="3">+E24</f>
        <v>150000</v>
      </c>
      <c r="F25" s="20">
        <f t="shared" si="3"/>
        <v>0</v>
      </c>
      <c r="G25" s="20">
        <f t="shared" si="3"/>
        <v>150000</v>
      </c>
      <c r="H25" s="20">
        <f t="shared" si="3"/>
        <v>0</v>
      </c>
      <c r="I25" s="20">
        <f t="shared" si="3"/>
        <v>150000</v>
      </c>
      <c r="J25" s="42"/>
      <c r="L25" s="42"/>
    </row>
    <row r="26" spans="1:12" ht="15" x14ac:dyDescent="0.25">
      <c r="A26" s="58"/>
      <c r="B26" s="7"/>
      <c r="C26" s="7"/>
      <c r="D26" s="7"/>
      <c r="E26" s="5"/>
      <c r="F26" s="5"/>
      <c r="G26" s="5"/>
      <c r="H26" s="5"/>
      <c r="I26" s="5"/>
      <c r="J26" s="42"/>
      <c r="L26" s="42"/>
    </row>
    <row r="27" spans="1:12" x14ac:dyDescent="0.3">
      <c r="A27" s="58"/>
      <c r="B27" s="7">
        <v>2321</v>
      </c>
      <c r="C27" s="7" t="s">
        <v>6</v>
      </c>
      <c r="D27" s="7"/>
      <c r="E27" s="5"/>
      <c r="F27" s="5"/>
      <c r="G27" s="5"/>
      <c r="H27" s="5"/>
      <c r="I27" s="5"/>
      <c r="J27" s="42"/>
      <c r="L27" s="42"/>
    </row>
    <row r="28" spans="1:12" x14ac:dyDescent="0.3">
      <c r="A28" s="58"/>
      <c r="B28" s="8">
        <v>2321</v>
      </c>
      <c r="C28" s="8">
        <v>5132</v>
      </c>
      <c r="D28" s="8" t="s">
        <v>7</v>
      </c>
      <c r="E28" s="4">
        <v>5000</v>
      </c>
      <c r="F28" s="4"/>
      <c r="G28" s="4">
        <v>5000</v>
      </c>
      <c r="H28" s="4"/>
      <c r="I28" s="4">
        <v>5000</v>
      </c>
      <c r="J28" s="42"/>
      <c r="L28" s="42"/>
    </row>
    <row r="29" spans="1:12" x14ac:dyDescent="0.3">
      <c r="A29" s="58"/>
      <c r="B29" s="8">
        <v>2321</v>
      </c>
      <c r="C29" s="8">
        <v>5137</v>
      </c>
      <c r="D29" s="8" t="s">
        <v>8</v>
      </c>
      <c r="E29" s="4">
        <v>5000</v>
      </c>
      <c r="F29" s="4"/>
      <c r="G29" s="4">
        <v>5000</v>
      </c>
      <c r="H29" s="4"/>
      <c r="I29" s="4">
        <v>5000</v>
      </c>
      <c r="J29" s="42"/>
      <c r="L29" s="42"/>
    </row>
    <row r="30" spans="1:12" x14ac:dyDescent="0.3">
      <c r="A30" s="58"/>
      <c r="B30" s="8">
        <v>2321</v>
      </c>
      <c r="C30" s="8">
        <v>5139</v>
      </c>
      <c r="D30" s="8" t="s">
        <v>9</v>
      </c>
      <c r="E30" s="4">
        <v>25000</v>
      </c>
      <c r="F30" s="4"/>
      <c r="G30" s="4">
        <v>25000</v>
      </c>
      <c r="H30" s="4">
        <f>+I30-G30</f>
        <v>40000</v>
      </c>
      <c r="I30" s="4">
        <v>65000</v>
      </c>
      <c r="J30" s="42"/>
      <c r="L30" s="42"/>
    </row>
    <row r="31" spans="1:12" x14ac:dyDescent="0.3">
      <c r="A31" s="58"/>
      <c r="B31" s="8">
        <v>2321</v>
      </c>
      <c r="C31" s="8">
        <v>5151</v>
      </c>
      <c r="D31" s="8" t="s">
        <v>10</v>
      </c>
      <c r="E31" s="4">
        <v>20000</v>
      </c>
      <c r="F31" s="4"/>
      <c r="G31" s="4">
        <v>20000</v>
      </c>
      <c r="H31" s="4"/>
      <c r="I31" s="4">
        <v>20000</v>
      </c>
      <c r="J31" s="42"/>
      <c r="L31" s="42"/>
    </row>
    <row r="32" spans="1:12" x14ac:dyDescent="0.3">
      <c r="A32" s="58"/>
      <c r="B32" s="8">
        <v>2321</v>
      </c>
      <c r="C32" s="8">
        <v>5154</v>
      </c>
      <c r="D32" s="8" t="s">
        <v>11</v>
      </c>
      <c r="E32" s="4">
        <v>600000</v>
      </c>
      <c r="F32" s="4"/>
      <c r="G32" s="4">
        <v>600000</v>
      </c>
      <c r="H32" s="4"/>
      <c r="I32" s="4">
        <v>600000</v>
      </c>
      <c r="J32" s="42"/>
      <c r="L32" s="42"/>
    </row>
    <row r="33" spans="1:12" x14ac:dyDescent="0.3">
      <c r="A33" s="58"/>
      <c r="B33" s="8">
        <v>2321</v>
      </c>
      <c r="C33" s="8">
        <v>5161</v>
      </c>
      <c r="D33" s="8" t="s">
        <v>99</v>
      </c>
      <c r="E33" s="4">
        <v>1000</v>
      </c>
      <c r="F33" s="4"/>
      <c r="G33" s="4">
        <v>1000</v>
      </c>
      <c r="H33" s="4"/>
      <c r="I33" s="4">
        <v>1000</v>
      </c>
      <c r="J33" s="42"/>
      <c r="L33" s="42"/>
    </row>
    <row r="34" spans="1:12" x14ac:dyDescent="0.3">
      <c r="A34" s="58"/>
      <c r="B34" s="8">
        <v>2321</v>
      </c>
      <c r="C34" s="8">
        <v>5162</v>
      </c>
      <c r="D34" s="8" t="s">
        <v>12</v>
      </c>
      <c r="E34" s="4">
        <v>4000</v>
      </c>
      <c r="F34" s="4"/>
      <c r="G34" s="4">
        <v>4000</v>
      </c>
      <c r="H34" s="4"/>
      <c r="I34" s="4">
        <v>4000</v>
      </c>
      <c r="J34" s="42"/>
      <c r="L34" s="42"/>
    </row>
    <row r="35" spans="1:12" x14ac:dyDescent="0.3">
      <c r="A35" s="58"/>
      <c r="B35" s="8">
        <v>2321</v>
      </c>
      <c r="C35" s="8">
        <v>5163</v>
      </c>
      <c r="D35" s="8" t="s">
        <v>100</v>
      </c>
      <c r="E35" s="4">
        <v>35000</v>
      </c>
      <c r="F35" s="4"/>
      <c r="G35" s="4">
        <v>35000</v>
      </c>
      <c r="H35" s="4"/>
      <c r="I35" s="4">
        <v>35000</v>
      </c>
      <c r="J35" s="42"/>
      <c r="L35" s="42"/>
    </row>
    <row r="36" spans="1:12" x14ac:dyDescent="0.3">
      <c r="A36" s="58"/>
      <c r="B36" s="8">
        <v>2321</v>
      </c>
      <c r="C36" s="8">
        <v>5169</v>
      </c>
      <c r="D36" s="8" t="s">
        <v>13</v>
      </c>
      <c r="E36" s="4">
        <v>1500000</v>
      </c>
      <c r="F36" s="4"/>
      <c r="G36" s="4">
        <v>1500000</v>
      </c>
      <c r="H36" s="4"/>
      <c r="I36" s="4">
        <v>1500000</v>
      </c>
      <c r="J36" s="42"/>
      <c r="L36" s="42"/>
    </row>
    <row r="37" spans="1:12" x14ac:dyDescent="0.3">
      <c r="A37" s="58"/>
      <c r="B37" s="8">
        <v>2321</v>
      </c>
      <c r="C37" s="8">
        <v>5171</v>
      </c>
      <c r="D37" s="8" t="s">
        <v>82</v>
      </c>
      <c r="E37" s="4">
        <v>500000</v>
      </c>
      <c r="F37" s="4"/>
      <c r="G37" s="4">
        <v>500000</v>
      </c>
      <c r="H37" s="4"/>
      <c r="I37" s="4">
        <v>500000</v>
      </c>
      <c r="J37" s="42"/>
      <c r="L37" s="42"/>
    </row>
    <row r="38" spans="1:12" ht="15" x14ac:dyDescent="0.25">
      <c r="A38" s="58"/>
      <c r="B38" s="8">
        <v>2321</v>
      </c>
      <c r="C38" s="8">
        <v>6121</v>
      </c>
      <c r="D38" s="8" t="s">
        <v>92</v>
      </c>
      <c r="E38" s="4">
        <v>30000</v>
      </c>
      <c r="F38" s="4"/>
      <c r="G38" s="4">
        <v>30000</v>
      </c>
      <c r="H38" s="4"/>
      <c r="I38" s="4">
        <v>30000</v>
      </c>
      <c r="J38" s="42"/>
      <c r="L38" s="42"/>
    </row>
    <row r="39" spans="1:12" x14ac:dyDescent="0.3">
      <c r="A39" s="58"/>
      <c r="B39" s="19">
        <v>2321</v>
      </c>
      <c r="C39" s="19" t="s">
        <v>3</v>
      </c>
      <c r="D39" s="19"/>
      <c r="E39" s="20">
        <f t="shared" ref="E39:I39" si="4">SUM(E28:E38)</f>
        <v>2725000</v>
      </c>
      <c r="F39" s="20">
        <f t="shared" si="4"/>
        <v>0</v>
      </c>
      <c r="G39" s="20">
        <f t="shared" si="4"/>
        <v>2725000</v>
      </c>
      <c r="H39" s="20">
        <f t="shared" si="4"/>
        <v>40000</v>
      </c>
      <c r="I39" s="20">
        <f t="shared" si="4"/>
        <v>2765000</v>
      </c>
      <c r="J39" s="42"/>
      <c r="L39" s="42"/>
    </row>
    <row r="40" spans="1:12" ht="15" x14ac:dyDescent="0.25">
      <c r="A40" s="58"/>
      <c r="B40" s="7"/>
      <c r="C40" s="7"/>
      <c r="D40" s="7"/>
      <c r="E40" s="45"/>
      <c r="F40" s="45"/>
      <c r="G40" s="45"/>
      <c r="H40" s="45"/>
      <c r="I40" s="45"/>
      <c r="J40" s="42"/>
      <c r="L40" s="42"/>
    </row>
    <row r="41" spans="1:12" x14ac:dyDescent="0.3">
      <c r="A41" s="58"/>
      <c r="B41" s="7">
        <v>2339</v>
      </c>
      <c r="C41" s="7" t="s">
        <v>118</v>
      </c>
      <c r="D41" s="7"/>
      <c r="E41" s="45"/>
      <c r="F41" s="45"/>
      <c r="G41" s="45"/>
      <c r="H41" s="45"/>
      <c r="I41" s="45"/>
      <c r="J41" s="42"/>
      <c r="L41" s="42"/>
    </row>
    <row r="42" spans="1:12" ht="15" x14ac:dyDescent="0.25">
      <c r="A42" s="58"/>
      <c r="B42" s="8">
        <v>2339</v>
      </c>
      <c r="C42" s="8">
        <v>6121</v>
      </c>
      <c r="D42" s="8" t="s">
        <v>105</v>
      </c>
      <c r="E42" s="4"/>
      <c r="F42" s="4"/>
      <c r="G42" s="4"/>
      <c r="H42" s="4"/>
      <c r="I42" s="4"/>
      <c r="J42" s="42"/>
      <c r="L42" s="42"/>
    </row>
    <row r="43" spans="1:12" x14ac:dyDescent="0.3">
      <c r="A43" s="58"/>
      <c r="B43" s="22">
        <v>2339</v>
      </c>
      <c r="C43" s="19" t="s">
        <v>3</v>
      </c>
      <c r="D43" s="19"/>
      <c r="E43" s="20">
        <f t="shared" ref="E43:I43" si="5">+E42</f>
        <v>0</v>
      </c>
      <c r="F43" s="20">
        <f t="shared" si="5"/>
        <v>0</v>
      </c>
      <c r="G43" s="20">
        <f t="shared" si="5"/>
        <v>0</v>
      </c>
      <c r="H43" s="20">
        <f t="shared" si="5"/>
        <v>0</v>
      </c>
      <c r="I43" s="20">
        <f t="shared" si="5"/>
        <v>0</v>
      </c>
      <c r="J43" s="42"/>
      <c r="L43" s="42"/>
    </row>
    <row r="44" spans="1:12" ht="15" x14ac:dyDescent="0.25">
      <c r="A44" s="58"/>
      <c r="B44" s="7"/>
      <c r="C44" s="7"/>
      <c r="D44" s="7"/>
      <c r="E44" s="45"/>
      <c r="F44" s="45"/>
      <c r="G44" s="45"/>
      <c r="H44" s="45"/>
      <c r="I44" s="45"/>
      <c r="J44" s="42"/>
      <c r="L44" s="42"/>
    </row>
    <row r="45" spans="1:12" x14ac:dyDescent="0.3">
      <c r="A45" s="58"/>
      <c r="B45" s="7">
        <v>3111</v>
      </c>
      <c r="C45" s="7" t="s">
        <v>110</v>
      </c>
      <c r="D45" s="7"/>
      <c r="E45" s="5"/>
      <c r="F45" s="5"/>
      <c r="G45" s="5"/>
      <c r="H45" s="5"/>
      <c r="I45" s="5"/>
      <c r="J45" s="42"/>
      <c r="L45" s="42"/>
    </row>
    <row r="46" spans="1:12" x14ac:dyDescent="0.3">
      <c r="A46" s="58"/>
      <c r="B46" s="36">
        <v>3111</v>
      </c>
      <c r="C46" s="36">
        <v>5169</v>
      </c>
      <c r="D46" s="44" t="s">
        <v>13</v>
      </c>
      <c r="E46" s="4">
        <f>750000+1000000+300000+2000000</f>
        <v>4050000</v>
      </c>
      <c r="F46" s="4"/>
      <c r="G46" s="4">
        <f>750000+1000000+300000+2000000</f>
        <v>4050000</v>
      </c>
      <c r="H46" s="4">
        <f>+I46-G46</f>
        <v>-1200000</v>
      </c>
      <c r="I46" s="4">
        <f>750000+1000000+300000+2000000-1200000</f>
        <v>2850000</v>
      </c>
      <c r="J46" s="42"/>
      <c r="L46" s="42"/>
    </row>
    <row r="47" spans="1:12" x14ac:dyDescent="0.3">
      <c r="A47" s="58"/>
      <c r="B47" s="36">
        <v>3111</v>
      </c>
      <c r="C47" s="36">
        <v>5171</v>
      </c>
      <c r="D47" s="44" t="s">
        <v>179</v>
      </c>
      <c r="E47" s="4"/>
      <c r="F47" s="4"/>
      <c r="G47" s="4"/>
      <c r="H47" s="4">
        <f t="shared" ref="H47:H50" si="6">+I47-G47</f>
        <v>100000</v>
      </c>
      <c r="I47" s="4">
        <v>100000</v>
      </c>
      <c r="J47" s="42"/>
      <c r="L47" s="42"/>
    </row>
    <row r="48" spans="1:12" x14ac:dyDescent="0.3">
      <c r="A48" s="58"/>
      <c r="B48" s="8">
        <v>3111</v>
      </c>
      <c r="C48" s="8">
        <v>5331</v>
      </c>
      <c r="D48" s="44" t="s">
        <v>14</v>
      </c>
      <c r="E48" s="4">
        <v>750000</v>
      </c>
      <c r="F48" s="4"/>
      <c r="G48" s="4">
        <v>750000</v>
      </c>
      <c r="H48" s="4"/>
      <c r="I48" s="4">
        <v>750000</v>
      </c>
      <c r="J48" s="42"/>
      <c r="L48" s="42"/>
    </row>
    <row r="49" spans="1:12" x14ac:dyDescent="0.3">
      <c r="A49" s="58"/>
      <c r="B49" s="8">
        <v>3111</v>
      </c>
      <c r="C49" s="8">
        <v>6121</v>
      </c>
      <c r="D49" s="44" t="s">
        <v>180</v>
      </c>
      <c r="E49" s="4"/>
      <c r="F49" s="4"/>
      <c r="G49" s="4"/>
      <c r="H49" s="4">
        <f t="shared" si="6"/>
        <v>800000</v>
      </c>
      <c r="I49" s="4">
        <v>800000</v>
      </c>
      <c r="J49" s="42"/>
      <c r="L49" s="42"/>
    </row>
    <row r="50" spans="1:12" x14ac:dyDescent="0.3">
      <c r="A50" s="58"/>
      <c r="B50" s="8">
        <v>3111</v>
      </c>
      <c r="C50" s="8">
        <v>6122</v>
      </c>
      <c r="D50" s="44" t="s">
        <v>181</v>
      </c>
      <c r="E50" s="4"/>
      <c r="F50" s="4"/>
      <c r="G50" s="4"/>
      <c r="H50" s="4">
        <f t="shared" si="6"/>
        <v>300000</v>
      </c>
      <c r="I50" s="4">
        <v>300000</v>
      </c>
      <c r="J50" s="42"/>
      <c r="L50" s="42"/>
    </row>
    <row r="51" spans="1:12" x14ac:dyDescent="0.3">
      <c r="A51" s="58"/>
      <c r="B51" s="19">
        <v>3111</v>
      </c>
      <c r="C51" s="19" t="s">
        <v>3</v>
      </c>
      <c r="D51" s="19"/>
      <c r="E51" s="20">
        <f t="shared" ref="E51:I51" si="7">SUM(E46:E50)</f>
        <v>4800000</v>
      </c>
      <c r="F51" s="20">
        <f t="shared" si="7"/>
        <v>0</v>
      </c>
      <c r="G51" s="20">
        <f t="shared" si="7"/>
        <v>4800000</v>
      </c>
      <c r="H51" s="20">
        <f t="shared" si="7"/>
        <v>0</v>
      </c>
      <c r="I51" s="20">
        <f t="shared" si="7"/>
        <v>4800000</v>
      </c>
      <c r="J51" s="42"/>
      <c r="L51" s="42"/>
    </row>
    <row r="52" spans="1:12" x14ac:dyDescent="0.3">
      <c r="A52" s="58"/>
      <c r="B52" s="7"/>
      <c r="C52" s="7"/>
      <c r="D52" s="7"/>
      <c r="E52" s="5"/>
      <c r="F52" s="5"/>
      <c r="G52" s="5"/>
      <c r="H52" s="5"/>
      <c r="I52" s="5"/>
      <c r="J52" s="42"/>
      <c r="L52" s="42"/>
    </row>
    <row r="53" spans="1:12" x14ac:dyDescent="0.3">
      <c r="A53" s="58"/>
      <c r="B53" s="7">
        <v>3113</v>
      </c>
      <c r="C53" s="7" t="s">
        <v>15</v>
      </c>
      <c r="D53" s="7"/>
      <c r="E53" s="5"/>
      <c r="F53" s="5"/>
      <c r="G53" s="5"/>
      <c r="H53" s="5"/>
      <c r="I53" s="5"/>
      <c r="J53" s="42"/>
      <c r="L53" s="42"/>
    </row>
    <row r="54" spans="1:12" x14ac:dyDescent="0.3">
      <c r="A54" s="58"/>
      <c r="B54" s="8">
        <v>3113</v>
      </c>
      <c r="C54" s="8">
        <v>5194</v>
      </c>
      <c r="D54" s="8" t="s">
        <v>16</v>
      </c>
      <c r="E54" s="4">
        <v>5000</v>
      </c>
      <c r="F54" s="4"/>
      <c r="G54" s="4">
        <v>5000</v>
      </c>
      <c r="H54" s="4"/>
      <c r="I54" s="4">
        <v>5000</v>
      </c>
      <c r="J54" s="42"/>
      <c r="L54" s="42"/>
    </row>
    <row r="55" spans="1:12" x14ac:dyDescent="0.3">
      <c r="A55" s="58"/>
      <c r="B55" s="8">
        <v>3113</v>
      </c>
      <c r="C55" s="8">
        <v>6341</v>
      </c>
      <c r="D55" s="36" t="s">
        <v>133</v>
      </c>
      <c r="E55" s="4"/>
      <c r="F55" s="4"/>
      <c r="G55" s="4"/>
      <c r="H55" s="4">
        <f t="shared" ref="H55:H56" si="8">+I55-G55</f>
        <v>500000</v>
      </c>
      <c r="I55" s="4">
        <v>500000</v>
      </c>
      <c r="J55" s="42"/>
      <c r="L55" s="42"/>
    </row>
    <row r="56" spans="1:12" x14ac:dyDescent="0.3">
      <c r="A56" s="58"/>
      <c r="B56" s="8">
        <v>3113</v>
      </c>
      <c r="C56" s="8">
        <v>5321</v>
      </c>
      <c r="D56" s="36" t="s">
        <v>163</v>
      </c>
      <c r="E56" s="4">
        <v>500000</v>
      </c>
      <c r="F56" s="4"/>
      <c r="G56" s="4">
        <v>500000</v>
      </c>
      <c r="H56" s="4">
        <f t="shared" si="8"/>
        <v>-500000</v>
      </c>
      <c r="I56" s="4">
        <v>0</v>
      </c>
      <c r="J56" s="42"/>
      <c r="L56" s="42"/>
    </row>
    <row r="57" spans="1:12" x14ac:dyDescent="0.3">
      <c r="A57" s="58"/>
      <c r="B57" s="19">
        <v>3113</v>
      </c>
      <c r="C57" s="23" t="s">
        <v>3</v>
      </c>
      <c r="D57" s="19"/>
      <c r="E57" s="20">
        <f t="shared" ref="E57:I57" si="9">SUM(E54:E56)</f>
        <v>505000</v>
      </c>
      <c r="F57" s="20">
        <f t="shared" si="9"/>
        <v>0</v>
      </c>
      <c r="G57" s="20">
        <f t="shared" si="9"/>
        <v>505000</v>
      </c>
      <c r="H57" s="20">
        <f t="shared" si="9"/>
        <v>0</v>
      </c>
      <c r="I57" s="20">
        <f t="shared" si="9"/>
        <v>505000</v>
      </c>
      <c r="J57" s="42"/>
      <c r="L57" s="42"/>
    </row>
    <row r="58" spans="1:12" x14ac:dyDescent="0.3">
      <c r="A58" s="58"/>
      <c r="B58" s="7"/>
      <c r="C58" s="7"/>
      <c r="D58" s="7"/>
      <c r="E58" s="45"/>
      <c r="F58" s="45"/>
      <c r="G58" s="45"/>
      <c r="H58" s="45"/>
      <c r="I58" s="45"/>
      <c r="J58" s="42"/>
      <c r="L58" s="42"/>
    </row>
    <row r="59" spans="1:12" x14ac:dyDescent="0.3">
      <c r="A59" s="58"/>
      <c r="B59" s="7">
        <v>3314</v>
      </c>
      <c r="C59" s="7" t="s">
        <v>17</v>
      </c>
      <c r="D59" s="7"/>
      <c r="E59" s="5"/>
      <c r="F59" s="5"/>
      <c r="G59" s="5"/>
      <c r="H59" s="5"/>
      <c r="I59" s="5"/>
      <c r="J59" s="42"/>
      <c r="L59" s="42"/>
    </row>
    <row r="60" spans="1:12" x14ac:dyDescent="0.3">
      <c r="A60" s="58"/>
      <c r="B60" s="8">
        <v>3314</v>
      </c>
      <c r="C60" s="8">
        <v>5021</v>
      </c>
      <c r="D60" s="8" t="s">
        <v>84</v>
      </c>
      <c r="E60" s="4">
        <v>12000</v>
      </c>
      <c r="F60" s="4"/>
      <c r="G60" s="4">
        <v>12000</v>
      </c>
      <c r="H60" s="4">
        <f t="shared" ref="H60" si="10">+I60-G60</f>
        <v>8000</v>
      </c>
      <c r="I60" s="4">
        <v>20000</v>
      </c>
      <c r="J60" s="42"/>
      <c r="L60" s="42"/>
    </row>
    <row r="61" spans="1:12" x14ac:dyDescent="0.3">
      <c r="A61" s="58"/>
      <c r="B61" s="8">
        <v>3314</v>
      </c>
      <c r="C61" s="8">
        <v>5136</v>
      </c>
      <c r="D61" s="8" t="s">
        <v>18</v>
      </c>
      <c r="E61" s="4">
        <v>15000</v>
      </c>
      <c r="F61" s="4"/>
      <c r="G61" s="4">
        <v>15000</v>
      </c>
      <c r="H61" s="4"/>
      <c r="I61" s="4">
        <v>15000</v>
      </c>
      <c r="J61" s="42"/>
      <c r="L61" s="42"/>
    </row>
    <row r="62" spans="1:12" x14ac:dyDescent="0.3">
      <c r="A62" s="58"/>
      <c r="B62" s="8">
        <v>3314</v>
      </c>
      <c r="C62" s="8">
        <v>5139</v>
      </c>
      <c r="D62" s="8" t="s">
        <v>9</v>
      </c>
      <c r="E62" s="4"/>
      <c r="F62" s="4"/>
      <c r="G62" s="4"/>
      <c r="H62" s="4"/>
      <c r="I62" s="4"/>
      <c r="J62" s="42"/>
      <c r="L62" s="42"/>
    </row>
    <row r="63" spans="1:12" x14ac:dyDescent="0.3">
      <c r="A63" s="58"/>
      <c r="B63" s="19">
        <v>3314</v>
      </c>
      <c r="C63" s="19" t="s">
        <v>3</v>
      </c>
      <c r="D63" s="19"/>
      <c r="E63" s="20">
        <f t="shared" ref="E63:I63" si="11">SUM(E60:E62)</f>
        <v>27000</v>
      </c>
      <c r="F63" s="20">
        <f t="shared" si="11"/>
        <v>0</v>
      </c>
      <c r="G63" s="20">
        <f t="shared" si="11"/>
        <v>27000</v>
      </c>
      <c r="H63" s="20">
        <f t="shared" si="11"/>
        <v>8000</v>
      </c>
      <c r="I63" s="20">
        <f t="shared" si="11"/>
        <v>35000</v>
      </c>
      <c r="J63" s="42"/>
      <c r="L63" s="42"/>
    </row>
    <row r="64" spans="1:12" x14ac:dyDescent="0.3">
      <c r="A64" s="58"/>
      <c r="B64" s="7"/>
      <c r="C64" s="7"/>
      <c r="D64" s="7"/>
      <c r="E64" s="5"/>
      <c r="F64" s="5"/>
      <c r="G64" s="5"/>
      <c r="H64" s="5"/>
      <c r="I64" s="5"/>
      <c r="J64" s="42"/>
      <c r="L64" s="42"/>
    </row>
    <row r="65" spans="1:12" x14ac:dyDescent="0.3">
      <c r="A65" s="58"/>
      <c r="B65" s="7">
        <v>3319</v>
      </c>
      <c r="C65" s="7" t="s">
        <v>19</v>
      </c>
      <c r="D65" s="7"/>
      <c r="E65" s="5"/>
      <c r="F65" s="5"/>
      <c r="G65" s="5"/>
      <c r="H65" s="5"/>
      <c r="I65" s="5"/>
      <c r="J65" s="42"/>
      <c r="L65" s="42"/>
    </row>
    <row r="66" spans="1:12" x14ac:dyDescent="0.3">
      <c r="A66" s="58"/>
      <c r="B66" s="8">
        <v>3319</v>
      </c>
      <c r="C66" s="8">
        <v>5021</v>
      </c>
      <c r="D66" s="8" t="s">
        <v>83</v>
      </c>
      <c r="E66" s="4">
        <v>15000</v>
      </c>
      <c r="F66" s="4"/>
      <c r="G66" s="4">
        <v>15000</v>
      </c>
      <c r="H66" s="4"/>
      <c r="I66" s="4">
        <v>15000</v>
      </c>
      <c r="J66" s="42"/>
      <c r="L66" s="42"/>
    </row>
    <row r="67" spans="1:12" x14ac:dyDescent="0.3">
      <c r="A67" s="58"/>
      <c r="B67" s="19">
        <v>3319</v>
      </c>
      <c r="C67" s="19" t="s">
        <v>3</v>
      </c>
      <c r="D67" s="19"/>
      <c r="E67" s="20">
        <f t="shared" ref="E67:I67" si="12">+E66</f>
        <v>15000</v>
      </c>
      <c r="F67" s="20">
        <f t="shared" si="12"/>
        <v>0</v>
      </c>
      <c r="G67" s="20">
        <f t="shared" si="12"/>
        <v>15000</v>
      </c>
      <c r="H67" s="20">
        <f t="shared" si="12"/>
        <v>0</v>
      </c>
      <c r="I67" s="20">
        <f t="shared" si="12"/>
        <v>15000</v>
      </c>
      <c r="J67" s="42"/>
      <c r="L67" s="42"/>
    </row>
    <row r="68" spans="1:12" x14ac:dyDescent="0.3">
      <c r="A68" s="58"/>
      <c r="B68" s="7"/>
      <c r="C68" s="7"/>
      <c r="D68" s="7"/>
      <c r="E68" s="45"/>
      <c r="F68" s="45"/>
      <c r="G68" s="45"/>
      <c r="H68" s="45"/>
      <c r="I68" s="45"/>
      <c r="J68" s="42"/>
      <c r="L68" s="42"/>
    </row>
    <row r="69" spans="1:12" x14ac:dyDescent="0.3">
      <c r="A69" s="58"/>
      <c r="B69" s="7">
        <v>3326</v>
      </c>
      <c r="C69" s="7" t="s">
        <v>119</v>
      </c>
      <c r="D69" s="7"/>
      <c r="E69" s="45"/>
      <c r="F69" s="45"/>
      <c r="G69" s="45"/>
      <c r="H69" s="45"/>
      <c r="I69" s="45"/>
      <c r="J69" s="42"/>
      <c r="L69" s="42"/>
    </row>
    <row r="70" spans="1:12" x14ac:dyDescent="0.3">
      <c r="A70" s="58"/>
      <c r="B70" s="7">
        <v>3326</v>
      </c>
      <c r="C70" s="8">
        <v>5171</v>
      </c>
      <c r="D70" s="8" t="s">
        <v>120</v>
      </c>
      <c r="E70" s="4">
        <v>10000</v>
      </c>
      <c r="F70" s="4"/>
      <c r="G70" s="4">
        <v>10000</v>
      </c>
      <c r="H70" s="4"/>
      <c r="I70" s="4">
        <v>10000</v>
      </c>
      <c r="J70" s="42"/>
      <c r="L70" s="42"/>
    </row>
    <row r="71" spans="1:12" x14ac:dyDescent="0.3">
      <c r="A71" s="58"/>
      <c r="B71" s="19">
        <v>3326</v>
      </c>
      <c r="C71" s="19" t="s">
        <v>3</v>
      </c>
      <c r="D71" s="19"/>
      <c r="E71" s="20">
        <f t="shared" ref="E71:I71" si="13">+E70</f>
        <v>10000</v>
      </c>
      <c r="F71" s="20">
        <f t="shared" si="13"/>
        <v>0</v>
      </c>
      <c r="G71" s="20">
        <f t="shared" si="13"/>
        <v>10000</v>
      </c>
      <c r="H71" s="20">
        <f t="shared" si="13"/>
        <v>0</v>
      </c>
      <c r="I71" s="20">
        <f t="shared" si="13"/>
        <v>10000</v>
      </c>
      <c r="J71" s="42"/>
      <c r="L71" s="42"/>
    </row>
    <row r="72" spans="1:12" x14ac:dyDescent="0.3">
      <c r="A72" s="58"/>
      <c r="B72" s="7"/>
      <c r="C72" s="7"/>
      <c r="D72" s="7"/>
      <c r="E72" s="5"/>
      <c r="F72" s="5"/>
      <c r="G72" s="5"/>
      <c r="H72" s="5"/>
      <c r="I72" s="5"/>
      <c r="J72" s="42"/>
      <c r="L72" s="42"/>
    </row>
    <row r="73" spans="1:12" x14ac:dyDescent="0.3">
      <c r="A73" s="58"/>
      <c r="B73" s="7">
        <v>3341</v>
      </c>
      <c r="C73" s="7" t="s">
        <v>20</v>
      </c>
      <c r="D73" s="7"/>
      <c r="E73" s="5"/>
      <c r="F73" s="5"/>
      <c r="G73" s="5"/>
      <c r="H73" s="5"/>
      <c r="I73" s="5"/>
      <c r="J73" s="42"/>
      <c r="L73" s="42"/>
    </row>
    <row r="74" spans="1:12" x14ac:dyDescent="0.3">
      <c r="A74" s="58"/>
      <c r="B74" s="8">
        <v>3341</v>
      </c>
      <c r="C74" s="8">
        <v>5169</v>
      </c>
      <c r="D74" s="8" t="s">
        <v>13</v>
      </c>
      <c r="E74" s="4">
        <v>3000</v>
      </c>
      <c r="F74" s="4"/>
      <c r="G74" s="4">
        <v>3000</v>
      </c>
      <c r="H74" s="4"/>
      <c r="I74" s="4">
        <v>3000</v>
      </c>
      <c r="J74" s="42"/>
      <c r="L74" s="42"/>
    </row>
    <row r="75" spans="1:12" x14ac:dyDescent="0.3">
      <c r="A75" s="58"/>
      <c r="B75" s="8">
        <v>3341</v>
      </c>
      <c r="C75" s="8">
        <v>5171</v>
      </c>
      <c r="D75" s="8" t="s">
        <v>85</v>
      </c>
      <c r="E75" s="4">
        <v>10000</v>
      </c>
      <c r="F75" s="4"/>
      <c r="G75" s="4">
        <v>10000</v>
      </c>
      <c r="H75" s="4"/>
      <c r="I75" s="4">
        <v>10000</v>
      </c>
      <c r="J75" s="42"/>
      <c r="L75" s="42"/>
    </row>
    <row r="76" spans="1:12" x14ac:dyDescent="0.3">
      <c r="A76" s="58"/>
      <c r="B76" s="8">
        <v>3341</v>
      </c>
      <c r="C76" s="8">
        <v>6122</v>
      </c>
      <c r="D76" s="8" t="s">
        <v>109</v>
      </c>
      <c r="E76" s="4">
        <v>100000</v>
      </c>
      <c r="F76" s="4"/>
      <c r="G76" s="4">
        <v>100000</v>
      </c>
      <c r="H76" s="4"/>
      <c r="I76" s="4">
        <v>100000</v>
      </c>
      <c r="J76" s="42"/>
      <c r="L76" s="42"/>
    </row>
    <row r="77" spans="1:12" x14ac:dyDescent="0.3">
      <c r="A77" s="58"/>
      <c r="B77" s="19">
        <v>3341</v>
      </c>
      <c r="C77" s="19" t="s">
        <v>3</v>
      </c>
      <c r="D77" s="19"/>
      <c r="E77" s="20">
        <f t="shared" ref="E77:I77" si="14">+E74+E75+E76</f>
        <v>113000</v>
      </c>
      <c r="F77" s="20">
        <f t="shared" si="14"/>
        <v>0</v>
      </c>
      <c r="G77" s="20">
        <f t="shared" si="14"/>
        <v>113000</v>
      </c>
      <c r="H77" s="20">
        <f t="shared" si="14"/>
        <v>0</v>
      </c>
      <c r="I77" s="20">
        <f t="shared" si="14"/>
        <v>113000</v>
      </c>
      <c r="J77" s="42"/>
      <c r="L77" s="42"/>
    </row>
    <row r="78" spans="1:12" x14ac:dyDescent="0.3">
      <c r="A78" s="58"/>
      <c r="B78" s="7"/>
      <c r="C78" s="7"/>
      <c r="D78" s="7"/>
      <c r="E78" s="5"/>
      <c r="F78" s="5"/>
      <c r="G78" s="5"/>
      <c r="H78" s="5"/>
      <c r="I78" s="5"/>
      <c r="J78" s="42"/>
      <c r="L78" s="42"/>
    </row>
    <row r="79" spans="1:12" x14ac:dyDescent="0.3">
      <c r="A79" s="58"/>
      <c r="B79" s="7">
        <v>3399</v>
      </c>
      <c r="C79" s="7" t="s">
        <v>21</v>
      </c>
      <c r="D79" s="7"/>
      <c r="E79" s="5"/>
      <c r="F79" s="5"/>
      <c r="G79" s="5"/>
      <c r="H79" s="5"/>
      <c r="I79" s="5"/>
      <c r="J79" s="42"/>
      <c r="L79" s="42"/>
    </row>
    <row r="80" spans="1:12" x14ac:dyDescent="0.3">
      <c r="A80" s="58"/>
      <c r="B80" s="8">
        <v>3399</v>
      </c>
      <c r="C80" s="8">
        <v>5139</v>
      </c>
      <c r="D80" s="8" t="s">
        <v>22</v>
      </c>
      <c r="E80" s="4">
        <v>35000</v>
      </c>
      <c r="F80" s="4"/>
      <c r="G80" s="4">
        <v>35000</v>
      </c>
      <c r="H80" s="4"/>
      <c r="I80" s="4">
        <v>35000</v>
      </c>
      <c r="J80" s="42"/>
      <c r="L80" s="42"/>
    </row>
    <row r="81" spans="1:12" x14ac:dyDescent="0.3">
      <c r="A81" s="58"/>
      <c r="B81" s="8">
        <v>3399</v>
      </c>
      <c r="C81" s="8">
        <v>5169</v>
      </c>
      <c r="D81" s="8" t="s">
        <v>23</v>
      </c>
      <c r="E81" s="4">
        <v>350000</v>
      </c>
      <c r="F81" s="4"/>
      <c r="G81" s="4">
        <v>350000</v>
      </c>
      <c r="H81" s="4"/>
      <c r="I81" s="4">
        <v>350000</v>
      </c>
      <c r="J81" s="42"/>
      <c r="L81" s="42"/>
    </row>
    <row r="82" spans="1:12" x14ac:dyDescent="0.3">
      <c r="A82" s="58"/>
      <c r="B82" s="8">
        <v>3399</v>
      </c>
      <c r="C82" s="8">
        <v>5194</v>
      </c>
      <c r="D82" s="8" t="s">
        <v>16</v>
      </c>
      <c r="E82" s="4">
        <v>35000</v>
      </c>
      <c r="F82" s="4"/>
      <c r="G82" s="4">
        <v>35000</v>
      </c>
      <c r="H82" s="4"/>
      <c r="I82" s="4">
        <v>35000</v>
      </c>
      <c r="J82" s="42"/>
      <c r="L82" s="42"/>
    </row>
    <row r="83" spans="1:12" x14ac:dyDescent="0.3">
      <c r="A83" s="58"/>
      <c r="B83" s="8">
        <v>3399</v>
      </c>
      <c r="C83" s="8">
        <v>5492</v>
      </c>
      <c r="D83" s="8" t="s">
        <v>34</v>
      </c>
      <c r="E83" s="4">
        <v>5000</v>
      </c>
      <c r="F83" s="4"/>
      <c r="G83" s="4">
        <v>5000</v>
      </c>
      <c r="H83" s="4"/>
      <c r="I83" s="4">
        <v>5000</v>
      </c>
      <c r="J83" s="42"/>
      <c r="L83" s="42"/>
    </row>
    <row r="84" spans="1:12" x14ac:dyDescent="0.3">
      <c r="A84" s="58"/>
      <c r="B84" s="19">
        <v>3399</v>
      </c>
      <c r="C84" s="19" t="s">
        <v>3</v>
      </c>
      <c r="D84" s="19"/>
      <c r="E84" s="20">
        <f t="shared" ref="E84:I84" si="15">SUM(E80:E83)</f>
        <v>425000</v>
      </c>
      <c r="F84" s="20">
        <f t="shared" si="15"/>
        <v>0</v>
      </c>
      <c r="G84" s="20">
        <f t="shared" si="15"/>
        <v>425000</v>
      </c>
      <c r="H84" s="20">
        <f t="shared" si="15"/>
        <v>0</v>
      </c>
      <c r="I84" s="20">
        <f t="shared" si="15"/>
        <v>425000</v>
      </c>
      <c r="J84" s="42"/>
      <c r="L84" s="42"/>
    </row>
    <row r="85" spans="1:12" x14ac:dyDescent="0.3">
      <c r="A85" s="58"/>
      <c r="B85" s="7"/>
      <c r="C85" s="7"/>
      <c r="D85" s="7"/>
      <c r="E85" s="45"/>
      <c r="F85" s="45"/>
      <c r="G85" s="45"/>
      <c r="H85" s="45"/>
      <c r="I85" s="45"/>
      <c r="J85" s="42"/>
      <c r="L85" s="42"/>
    </row>
    <row r="86" spans="1:12" x14ac:dyDescent="0.3">
      <c r="A86" s="58"/>
      <c r="B86" s="35">
        <v>3412</v>
      </c>
      <c r="C86" s="35" t="s">
        <v>158</v>
      </c>
      <c r="D86" s="38"/>
      <c r="E86" s="5"/>
      <c r="F86" s="5"/>
      <c r="G86" s="5"/>
      <c r="H86" s="5"/>
      <c r="I86" s="5"/>
      <c r="J86" s="42"/>
      <c r="L86" s="42"/>
    </row>
    <row r="87" spans="1:12" x14ac:dyDescent="0.3">
      <c r="A87" s="58"/>
      <c r="B87" s="36">
        <v>3412</v>
      </c>
      <c r="C87" s="36">
        <v>5213</v>
      </c>
      <c r="D87" s="39" t="s">
        <v>159</v>
      </c>
      <c r="E87" s="4">
        <v>0</v>
      </c>
      <c r="F87" s="4"/>
      <c r="G87" s="4">
        <v>0</v>
      </c>
      <c r="H87" s="4"/>
      <c r="I87" s="4">
        <v>0</v>
      </c>
      <c r="J87" s="42"/>
      <c r="L87" s="42"/>
    </row>
    <row r="88" spans="1:12" x14ac:dyDescent="0.3">
      <c r="A88" s="58"/>
      <c r="B88" s="37">
        <v>3412</v>
      </c>
      <c r="C88" s="37" t="s">
        <v>3</v>
      </c>
      <c r="D88" s="40"/>
      <c r="E88" s="20">
        <f t="shared" ref="E88:I88" si="16">SUM(E87)</f>
        <v>0</v>
      </c>
      <c r="F88" s="20">
        <f t="shared" si="16"/>
        <v>0</v>
      </c>
      <c r="G88" s="20">
        <f t="shared" si="16"/>
        <v>0</v>
      </c>
      <c r="H88" s="20">
        <f t="shared" si="16"/>
        <v>0</v>
      </c>
      <c r="I88" s="20">
        <f t="shared" si="16"/>
        <v>0</v>
      </c>
      <c r="J88" s="42"/>
      <c r="L88" s="42"/>
    </row>
    <row r="89" spans="1:12" x14ac:dyDescent="0.3">
      <c r="A89" s="58"/>
      <c r="B89" s="7"/>
      <c r="C89" s="7"/>
      <c r="D89" s="7"/>
      <c r="E89" s="45"/>
      <c r="F89" s="45"/>
      <c r="G89" s="45"/>
      <c r="H89" s="45"/>
      <c r="I89" s="45"/>
      <c r="J89" s="42"/>
      <c r="L89" s="42"/>
    </row>
    <row r="90" spans="1:12" x14ac:dyDescent="0.3">
      <c r="A90" s="58"/>
      <c r="B90" s="7">
        <v>3419</v>
      </c>
      <c r="C90" s="7" t="s">
        <v>24</v>
      </c>
      <c r="D90" s="7"/>
      <c r="E90" s="5"/>
      <c r="F90" s="5"/>
      <c r="G90" s="5"/>
      <c r="H90" s="5"/>
      <c r="I90" s="5"/>
      <c r="J90" s="42"/>
      <c r="L90" s="42"/>
    </row>
    <row r="91" spans="1:12" x14ac:dyDescent="0.3">
      <c r="A91" s="58"/>
      <c r="B91" s="8">
        <v>3419</v>
      </c>
      <c r="C91" s="8">
        <v>5229</v>
      </c>
      <c r="D91" s="8" t="s">
        <v>25</v>
      </c>
      <c r="E91" s="4">
        <v>0</v>
      </c>
      <c r="F91" s="4"/>
      <c r="G91" s="4">
        <v>0</v>
      </c>
      <c r="H91" s="4">
        <f t="shared" ref="H91" si="17">+I91-G91</f>
        <v>300000</v>
      </c>
      <c r="I91" s="4">
        <v>300000</v>
      </c>
      <c r="J91" s="42"/>
      <c r="L91" s="42"/>
    </row>
    <row r="92" spans="1:12" x14ac:dyDescent="0.3">
      <c r="A92" s="58"/>
      <c r="B92" s="19">
        <v>3419</v>
      </c>
      <c r="C92" s="19" t="s">
        <v>3</v>
      </c>
      <c r="D92" s="19"/>
      <c r="E92" s="20">
        <f t="shared" ref="E92:I92" si="18">SUM(E91)</f>
        <v>0</v>
      </c>
      <c r="F92" s="20">
        <f t="shared" si="18"/>
        <v>0</v>
      </c>
      <c r="G92" s="20">
        <f t="shared" si="18"/>
        <v>0</v>
      </c>
      <c r="H92" s="20">
        <f t="shared" si="18"/>
        <v>300000</v>
      </c>
      <c r="I92" s="20">
        <f t="shared" si="18"/>
        <v>300000</v>
      </c>
      <c r="J92" s="42"/>
      <c r="L92" s="42"/>
    </row>
    <row r="93" spans="1:12" x14ac:dyDescent="0.3">
      <c r="A93" s="58"/>
      <c r="B93" s="7"/>
      <c r="C93" s="7"/>
      <c r="D93" s="7"/>
      <c r="E93" s="48"/>
      <c r="F93" s="48"/>
      <c r="G93" s="48"/>
      <c r="H93" s="48"/>
      <c r="I93" s="48"/>
      <c r="J93" s="42"/>
      <c r="L93" s="42"/>
    </row>
    <row r="94" spans="1:12" x14ac:dyDescent="0.3">
      <c r="A94" s="58"/>
      <c r="B94" s="7">
        <v>3421</v>
      </c>
      <c r="C94" s="35" t="s">
        <v>149</v>
      </c>
      <c r="D94" s="7"/>
      <c r="E94" s="5"/>
      <c r="F94" s="5"/>
      <c r="G94" s="5"/>
      <c r="H94" s="5"/>
      <c r="I94" s="5"/>
      <c r="J94" s="42"/>
      <c r="L94" s="42"/>
    </row>
    <row r="95" spans="1:12" x14ac:dyDescent="0.3">
      <c r="A95" s="58"/>
      <c r="B95" s="8">
        <f>+B94</f>
        <v>3421</v>
      </c>
      <c r="C95" s="30">
        <v>5139</v>
      </c>
      <c r="D95" s="36" t="s">
        <v>150</v>
      </c>
      <c r="E95" s="4">
        <v>250000</v>
      </c>
      <c r="F95" s="4"/>
      <c r="G95" s="4">
        <v>250000</v>
      </c>
      <c r="H95" s="4">
        <f t="shared" ref="H95" si="19">+I95-G95</f>
        <v>-250000</v>
      </c>
      <c r="I95" s="4">
        <v>0</v>
      </c>
      <c r="J95" s="42"/>
      <c r="L95" s="42"/>
    </row>
    <row r="96" spans="1:12" x14ac:dyDescent="0.3">
      <c r="A96" s="58"/>
      <c r="B96" s="19">
        <v>3419</v>
      </c>
      <c r="C96" s="19" t="s">
        <v>3</v>
      </c>
      <c r="D96" s="19"/>
      <c r="E96" s="20">
        <f t="shared" ref="E96:I96" si="20">SUM(E95)</f>
        <v>250000</v>
      </c>
      <c r="F96" s="20">
        <f t="shared" si="20"/>
        <v>0</v>
      </c>
      <c r="G96" s="20">
        <f t="shared" si="20"/>
        <v>250000</v>
      </c>
      <c r="H96" s="20">
        <f t="shared" si="20"/>
        <v>-250000</v>
      </c>
      <c r="I96" s="20">
        <f t="shared" si="20"/>
        <v>0</v>
      </c>
      <c r="J96" s="42"/>
      <c r="L96" s="42"/>
    </row>
    <row r="97" spans="1:12" x14ac:dyDescent="0.3">
      <c r="A97" s="58"/>
      <c r="B97" s="7"/>
      <c r="C97" s="7"/>
      <c r="D97" s="7"/>
      <c r="E97" s="48"/>
      <c r="F97" s="48"/>
      <c r="G97" s="48"/>
      <c r="H97" s="48"/>
      <c r="I97" s="48"/>
      <c r="J97" s="42"/>
      <c r="L97" s="42"/>
    </row>
    <row r="98" spans="1:12" x14ac:dyDescent="0.3">
      <c r="A98" s="58"/>
      <c r="B98" s="7">
        <v>3429</v>
      </c>
      <c r="C98" s="35" t="s">
        <v>171</v>
      </c>
      <c r="D98" s="7"/>
      <c r="E98" s="5"/>
      <c r="F98" s="5"/>
      <c r="G98" s="5"/>
      <c r="H98" s="5"/>
      <c r="I98" s="5"/>
      <c r="J98" s="42"/>
      <c r="L98" s="42"/>
    </row>
    <row r="99" spans="1:12" x14ac:dyDescent="0.3">
      <c r="A99" s="58"/>
      <c r="B99" s="8">
        <f>+B98</f>
        <v>3429</v>
      </c>
      <c r="C99" s="30">
        <v>6202</v>
      </c>
      <c r="D99" s="36" t="s">
        <v>172</v>
      </c>
      <c r="E99" s="4">
        <v>0</v>
      </c>
      <c r="F99" s="4"/>
      <c r="G99" s="4">
        <v>0</v>
      </c>
      <c r="H99" s="4"/>
      <c r="I99" s="4">
        <v>0</v>
      </c>
      <c r="J99" s="42"/>
      <c r="L99" s="42"/>
    </row>
    <row r="100" spans="1:12" x14ac:dyDescent="0.3">
      <c r="A100" s="58"/>
      <c r="B100" s="19">
        <v>3429</v>
      </c>
      <c r="C100" s="19" t="s">
        <v>3</v>
      </c>
      <c r="D100" s="19"/>
      <c r="E100" s="20">
        <f t="shared" ref="E100:I100" si="21">SUM(E99)</f>
        <v>0</v>
      </c>
      <c r="F100" s="20">
        <f t="shared" si="21"/>
        <v>0</v>
      </c>
      <c r="G100" s="20">
        <f t="shared" si="21"/>
        <v>0</v>
      </c>
      <c r="H100" s="20">
        <f t="shared" si="21"/>
        <v>0</v>
      </c>
      <c r="I100" s="20">
        <f t="shared" si="21"/>
        <v>0</v>
      </c>
      <c r="J100" s="42"/>
      <c r="L100" s="42"/>
    </row>
    <row r="101" spans="1:12" x14ac:dyDescent="0.3">
      <c r="A101" s="58"/>
      <c r="B101" s="7"/>
      <c r="C101" s="7"/>
      <c r="D101" s="7"/>
      <c r="E101" s="48"/>
      <c r="F101" s="48"/>
      <c r="G101" s="48"/>
      <c r="H101" s="48"/>
      <c r="I101" s="48"/>
      <c r="J101" s="42"/>
      <c r="L101" s="42"/>
    </row>
    <row r="102" spans="1:12" x14ac:dyDescent="0.3">
      <c r="A102" s="58"/>
      <c r="B102" s="7">
        <v>3631</v>
      </c>
      <c r="C102" s="7" t="s">
        <v>26</v>
      </c>
      <c r="D102" s="7"/>
      <c r="E102" s="5"/>
      <c r="F102" s="5"/>
      <c r="G102" s="5"/>
      <c r="H102" s="5"/>
      <c r="I102" s="5"/>
      <c r="J102" s="42"/>
      <c r="L102" s="42"/>
    </row>
    <row r="103" spans="1:12" x14ac:dyDescent="0.3">
      <c r="A103" s="58"/>
      <c r="B103" s="8">
        <v>3631</v>
      </c>
      <c r="C103" s="8">
        <v>5154</v>
      </c>
      <c r="D103" s="8" t="s">
        <v>28</v>
      </c>
      <c r="E103" s="4">
        <v>350000</v>
      </c>
      <c r="F103" s="4"/>
      <c r="G103" s="4">
        <v>350000</v>
      </c>
      <c r="H103" s="4"/>
      <c r="I103" s="4">
        <v>350000</v>
      </c>
      <c r="J103" s="42"/>
      <c r="L103" s="42"/>
    </row>
    <row r="104" spans="1:12" x14ac:dyDescent="0.3">
      <c r="A104" s="58"/>
      <c r="B104" s="8">
        <v>3631</v>
      </c>
      <c r="C104" s="8">
        <v>5171</v>
      </c>
      <c r="D104" s="8" t="s">
        <v>86</v>
      </c>
      <c r="E104" s="4">
        <v>150000</v>
      </c>
      <c r="F104" s="4"/>
      <c r="G104" s="4">
        <v>150000</v>
      </c>
      <c r="H104" s="4"/>
      <c r="I104" s="4">
        <v>150000</v>
      </c>
      <c r="J104" s="42"/>
      <c r="L104" s="42"/>
    </row>
    <row r="105" spans="1:12" x14ac:dyDescent="0.3">
      <c r="A105" s="58"/>
      <c r="B105" s="8">
        <v>3631</v>
      </c>
      <c r="C105" s="8">
        <v>6121</v>
      </c>
      <c r="D105" s="36" t="s">
        <v>129</v>
      </c>
      <c r="E105" s="4">
        <v>500000</v>
      </c>
      <c r="F105" s="4"/>
      <c r="G105" s="4">
        <v>500000</v>
      </c>
      <c r="H105" s="4"/>
      <c r="I105" s="4">
        <v>500000</v>
      </c>
      <c r="J105" s="42"/>
      <c r="L105" s="42"/>
    </row>
    <row r="106" spans="1:12" x14ac:dyDescent="0.3">
      <c r="A106" s="58"/>
      <c r="B106" s="19">
        <v>3631</v>
      </c>
      <c r="C106" s="19" t="s">
        <v>3</v>
      </c>
      <c r="D106" s="19"/>
      <c r="E106" s="20">
        <f t="shared" ref="E106:I106" si="22">+SUM(E103:E105)</f>
        <v>1000000</v>
      </c>
      <c r="F106" s="20">
        <f t="shared" si="22"/>
        <v>0</v>
      </c>
      <c r="G106" s="20">
        <f t="shared" si="22"/>
        <v>1000000</v>
      </c>
      <c r="H106" s="20">
        <f t="shared" si="22"/>
        <v>0</v>
      </c>
      <c r="I106" s="20">
        <f t="shared" si="22"/>
        <v>1000000</v>
      </c>
      <c r="J106" s="42"/>
      <c r="L106" s="42"/>
    </row>
    <row r="107" spans="1:12" x14ac:dyDescent="0.3">
      <c r="A107" s="58"/>
      <c r="B107" s="7"/>
      <c r="C107" s="7"/>
      <c r="D107" s="7"/>
      <c r="E107" s="45"/>
      <c r="F107" s="45"/>
      <c r="G107" s="45"/>
      <c r="H107" s="45"/>
      <c r="I107" s="45"/>
      <c r="J107" s="42"/>
      <c r="L107" s="42"/>
    </row>
    <row r="108" spans="1:12" x14ac:dyDescent="0.3">
      <c r="A108" s="58"/>
      <c r="B108" s="7">
        <v>3635</v>
      </c>
      <c r="C108" s="35" t="s">
        <v>131</v>
      </c>
      <c r="D108" s="7"/>
      <c r="E108" s="45"/>
      <c r="F108" s="45"/>
      <c r="G108" s="45"/>
      <c r="H108" s="45"/>
      <c r="I108" s="45"/>
      <c r="J108" s="42"/>
      <c r="L108" s="42"/>
    </row>
    <row r="109" spans="1:12" x14ac:dyDescent="0.3">
      <c r="A109" s="58"/>
      <c r="B109" s="36">
        <v>3635</v>
      </c>
      <c r="C109" s="36">
        <v>6119</v>
      </c>
      <c r="D109" s="36" t="s">
        <v>132</v>
      </c>
      <c r="E109" s="4">
        <v>0</v>
      </c>
      <c r="F109" s="4"/>
      <c r="G109" s="4">
        <v>0</v>
      </c>
      <c r="H109" s="4"/>
      <c r="I109" s="4">
        <v>0</v>
      </c>
      <c r="J109" s="42"/>
      <c r="L109" s="42"/>
    </row>
    <row r="110" spans="1:12" x14ac:dyDescent="0.3">
      <c r="A110" s="58"/>
      <c r="B110" s="19">
        <v>3635</v>
      </c>
      <c r="C110" s="23" t="s">
        <v>74</v>
      </c>
      <c r="D110" s="19"/>
      <c r="E110" s="20">
        <f t="shared" ref="E110:I110" si="23">+E109</f>
        <v>0</v>
      </c>
      <c r="F110" s="20">
        <f t="shared" si="23"/>
        <v>0</v>
      </c>
      <c r="G110" s="20">
        <f t="shared" si="23"/>
        <v>0</v>
      </c>
      <c r="H110" s="20">
        <f t="shared" si="23"/>
        <v>0</v>
      </c>
      <c r="I110" s="20">
        <f t="shared" si="23"/>
        <v>0</v>
      </c>
      <c r="J110" s="42"/>
      <c r="L110" s="42"/>
    </row>
    <row r="111" spans="1:12" x14ac:dyDescent="0.3">
      <c r="A111" s="58"/>
      <c r="B111" s="7"/>
      <c r="C111" s="7"/>
      <c r="D111" s="7"/>
      <c r="E111" s="5"/>
      <c r="F111" s="5"/>
      <c r="G111" s="5"/>
      <c r="H111" s="5"/>
      <c r="I111" s="5"/>
      <c r="J111" s="42"/>
      <c r="L111" s="42"/>
    </row>
    <row r="112" spans="1:12" x14ac:dyDescent="0.3">
      <c r="A112" s="58"/>
      <c r="B112" s="7">
        <v>3639</v>
      </c>
      <c r="C112" s="35" t="s">
        <v>141</v>
      </c>
      <c r="D112" s="7"/>
      <c r="E112" s="45"/>
      <c r="F112" s="45"/>
      <c r="G112" s="45"/>
      <c r="H112" s="45"/>
      <c r="I112" s="45"/>
      <c r="J112" s="42"/>
      <c r="L112" s="42"/>
    </row>
    <row r="113" spans="1:12" x14ac:dyDescent="0.3">
      <c r="A113" s="58"/>
      <c r="B113" s="44">
        <v>3639</v>
      </c>
      <c r="C113" s="44">
        <v>6121</v>
      </c>
      <c r="D113" s="44" t="str">
        <f>+[1]FIN8_vydaje!E42</f>
        <v>Opravy a udržování</v>
      </c>
      <c r="E113" s="4"/>
      <c r="F113" s="4"/>
      <c r="G113" s="4"/>
      <c r="H113" s="4">
        <f t="shared" ref="H113:H114" si="24">+I113-G113</f>
        <v>550000</v>
      </c>
      <c r="I113" s="4">
        <v>550000</v>
      </c>
      <c r="J113" s="42" t="s">
        <v>196</v>
      </c>
      <c r="L113" s="42"/>
    </row>
    <row r="114" spans="1:12" x14ac:dyDescent="0.3">
      <c r="A114" s="58"/>
      <c r="B114" s="44">
        <v>3639</v>
      </c>
      <c r="C114" s="44">
        <v>6130</v>
      </c>
      <c r="D114" s="44" t="s">
        <v>142</v>
      </c>
      <c r="E114" s="4">
        <v>0</v>
      </c>
      <c r="F114" s="4"/>
      <c r="G114" s="4">
        <v>0</v>
      </c>
      <c r="H114" s="4">
        <f t="shared" si="24"/>
        <v>50000</v>
      </c>
      <c r="I114" s="4">
        <v>50000</v>
      </c>
      <c r="J114" s="42"/>
      <c r="L114" s="42"/>
    </row>
    <row r="115" spans="1:12" x14ac:dyDescent="0.3">
      <c r="A115" s="58"/>
      <c r="B115" s="19">
        <v>3639</v>
      </c>
      <c r="C115" s="23" t="s">
        <v>74</v>
      </c>
      <c r="D115" s="19"/>
      <c r="E115" s="20">
        <f>+E114+E113</f>
        <v>0</v>
      </c>
      <c r="F115" s="20">
        <f t="shared" ref="F115:I115" si="25">+F114+F113</f>
        <v>0</v>
      </c>
      <c r="G115" s="20">
        <f t="shared" si="25"/>
        <v>0</v>
      </c>
      <c r="H115" s="20">
        <f t="shared" si="25"/>
        <v>600000</v>
      </c>
      <c r="I115" s="20">
        <f t="shared" si="25"/>
        <v>600000</v>
      </c>
      <c r="J115" s="42"/>
      <c r="L115" s="42"/>
    </row>
    <row r="116" spans="1:12" x14ac:dyDescent="0.3">
      <c r="A116" s="58"/>
      <c r="B116" s="7"/>
      <c r="C116" s="7"/>
      <c r="D116" s="7"/>
      <c r="E116" s="5"/>
      <c r="F116" s="5"/>
      <c r="G116" s="5"/>
      <c r="H116" s="5"/>
      <c r="I116" s="5"/>
      <c r="J116" s="42"/>
      <c r="L116" s="42"/>
    </row>
    <row r="117" spans="1:12" x14ac:dyDescent="0.3">
      <c r="A117" s="58"/>
      <c r="B117" s="7">
        <v>3721</v>
      </c>
      <c r="C117" s="7" t="s">
        <v>30</v>
      </c>
      <c r="D117" s="7"/>
      <c r="E117" s="5"/>
      <c r="F117" s="5"/>
      <c r="G117" s="5"/>
      <c r="H117" s="5"/>
      <c r="I117" s="5"/>
      <c r="J117" s="42"/>
      <c r="L117" s="42"/>
    </row>
    <row r="118" spans="1:12" x14ac:dyDescent="0.3">
      <c r="A118" s="58"/>
      <c r="B118" s="8">
        <v>3721</v>
      </c>
      <c r="C118" s="8">
        <v>5169</v>
      </c>
      <c r="D118" s="8" t="s">
        <v>29</v>
      </c>
      <c r="E118" s="4">
        <v>60000</v>
      </c>
      <c r="F118" s="4"/>
      <c r="G118" s="4">
        <v>60000</v>
      </c>
      <c r="H118" s="4"/>
      <c r="I118" s="4">
        <v>60000</v>
      </c>
      <c r="J118" s="42"/>
      <c r="L118" s="42"/>
    </row>
    <row r="119" spans="1:12" x14ac:dyDescent="0.3">
      <c r="A119" s="58"/>
      <c r="B119" s="19">
        <v>3721</v>
      </c>
      <c r="C119" s="19" t="s">
        <v>3</v>
      </c>
      <c r="D119" s="19"/>
      <c r="E119" s="20">
        <f t="shared" ref="E119:I119" si="26">+E118</f>
        <v>60000</v>
      </c>
      <c r="F119" s="20">
        <f t="shared" si="26"/>
        <v>0</v>
      </c>
      <c r="G119" s="20">
        <f t="shared" si="26"/>
        <v>60000</v>
      </c>
      <c r="H119" s="20">
        <f t="shared" si="26"/>
        <v>0</v>
      </c>
      <c r="I119" s="20">
        <f t="shared" si="26"/>
        <v>60000</v>
      </c>
      <c r="J119" s="42"/>
      <c r="L119" s="42"/>
    </row>
    <row r="120" spans="1:12" x14ac:dyDescent="0.3">
      <c r="A120" s="58"/>
      <c r="B120" s="7"/>
      <c r="C120" s="7"/>
      <c r="D120" s="7"/>
      <c r="E120" s="5"/>
      <c r="F120" s="5"/>
      <c r="G120" s="5"/>
      <c r="H120" s="5"/>
      <c r="I120" s="5"/>
      <c r="J120" s="42"/>
      <c r="L120" s="42"/>
    </row>
    <row r="121" spans="1:12" x14ac:dyDescent="0.3">
      <c r="A121" s="58"/>
      <c r="B121" s="7">
        <v>3722</v>
      </c>
      <c r="C121" s="7" t="s">
        <v>31</v>
      </c>
      <c r="D121" s="7"/>
      <c r="E121" s="5"/>
      <c r="F121" s="5"/>
      <c r="G121" s="5"/>
      <c r="H121" s="5"/>
      <c r="I121" s="5"/>
      <c r="J121" s="42"/>
      <c r="L121" s="42"/>
    </row>
    <row r="122" spans="1:12" x14ac:dyDescent="0.3">
      <c r="A122" s="58"/>
      <c r="B122" s="8">
        <v>3722</v>
      </c>
      <c r="C122" s="8">
        <v>5169</v>
      </c>
      <c r="D122" s="8" t="s">
        <v>13</v>
      </c>
      <c r="E122" s="4">
        <v>2000000</v>
      </c>
      <c r="F122" s="4"/>
      <c r="G122" s="4">
        <v>2000000</v>
      </c>
      <c r="H122" s="4"/>
      <c r="I122" s="4">
        <v>2000000</v>
      </c>
      <c r="J122" s="42"/>
      <c r="L122" s="42"/>
    </row>
    <row r="123" spans="1:12" x14ac:dyDescent="0.3">
      <c r="A123" s="58"/>
      <c r="B123" s="19">
        <v>3722</v>
      </c>
      <c r="C123" s="19" t="s">
        <v>3</v>
      </c>
      <c r="D123" s="19"/>
      <c r="E123" s="20">
        <f t="shared" ref="E123:I123" si="27">+E122</f>
        <v>2000000</v>
      </c>
      <c r="F123" s="20">
        <f t="shared" si="27"/>
        <v>0</v>
      </c>
      <c r="G123" s="20">
        <f t="shared" si="27"/>
        <v>2000000</v>
      </c>
      <c r="H123" s="20">
        <f t="shared" si="27"/>
        <v>0</v>
      </c>
      <c r="I123" s="20">
        <f t="shared" si="27"/>
        <v>2000000</v>
      </c>
      <c r="J123" s="42"/>
      <c r="L123" s="42"/>
    </row>
    <row r="124" spans="1:12" x14ac:dyDescent="0.3">
      <c r="A124" s="58"/>
      <c r="B124" s="7"/>
      <c r="C124" s="7"/>
      <c r="D124" s="7"/>
      <c r="E124" s="5"/>
      <c r="F124" s="5"/>
      <c r="G124" s="5"/>
      <c r="H124" s="5"/>
      <c r="I124" s="5"/>
      <c r="J124" s="42"/>
      <c r="L124" s="42"/>
    </row>
    <row r="125" spans="1:12" x14ac:dyDescent="0.3">
      <c r="A125" s="58"/>
      <c r="B125" s="7">
        <v>3723</v>
      </c>
      <c r="C125" s="7" t="s">
        <v>32</v>
      </c>
      <c r="D125" s="7"/>
      <c r="E125" s="5"/>
      <c r="F125" s="5"/>
      <c r="G125" s="5"/>
      <c r="H125" s="5"/>
      <c r="I125" s="5"/>
      <c r="J125" s="42"/>
      <c r="L125" s="42"/>
    </row>
    <row r="126" spans="1:12" x14ac:dyDescent="0.3">
      <c r="A126" s="58"/>
      <c r="B126" s="8">
        <v>3723</v>
      </c>
      <c r="C126" s="8">
        <v>5169</v>
      </c>
      <c r="D126" s="8" t="s">
        <v>13</v>
      </c>
      <c r="E126" s="4">
        <v>700000</v>
      </c>
      <c r="F126" s="4"/>
      <c r="G126" s="4">
        <v>700000</v>
      </c>
      <c r="H126" s="4"/>
      <c r="I126" s="4">
        <v>700000</v>
      </c>
      <c r="J126" s="42"/>
      <c r="L126" s="42"/>
    </row>
    <row r="127" spans="1:12" x14ac:dyDescent="0.3">
      <c r="A127" s="58"/>
      <c r="B127" s="19">
        <v>3723</v>
      </c>
      <c r="C127" s="19" t="s">
        <v>3</v>
      </c>
      <c r="D127" s="19"/>
      <c r="E127" s="20">
        <f t="shared" ref="E127:I127" si="28">SUM(E126)</f>
        <v>700000</v>
      </c>
      <c r="F127" s="20">
        <f t="shared" si="28"/>
        <v>0</v>
      </c>
      <c r="G127" s="20">
        <f t="shared" si="28"/>
        <v>700000</v>
      </c>
      <c r="H127" s="20">
        <f t="shared" si="28"/>
        <v>0</v>
      </c>
      <c r="I127" s="20">
        <f t="shared" si="28"/>
        <v>700000</v>
      </c>
      <c r="J127" s="42"/>
      <c r="L127" s="42"/>
    </row>
    <row r="128" spans="1:12" x14ac:dyDescent="0.3">
      <c r="A128" s="58"/>
      <c r="B128" s="7"/>
      <c r="C128" s="7"/>
      <c r="D128" s="7"/>
      <c r="E128" s="5"/>
      <c r="F128" s="5"/>
      <c r="G128" s="5"/>
      <c r="H128" s="5"/>
      <c r="I128" s="5"/>
      <c r="J128" s="42"/>
      <c r="L128" s="42"/>
    </row>
    <row r="129" spans="1:12" x14ac:dyDescent="0.3">
      <c r="A129" s="58"/>
      <c r="B129" s="7">
        <v>3725</v>
      </c>
      <c r="C129" s="7" t="s">
        <v>106</v>
      </c>
      <c r="D129" s="7"/>
      <c r="E129" s="5"/>
      <c r="F129" s="5"/>
      <c r="G129" s="5"/>
      <c r="H129" s="5"/>
      <c r="I129" s="5"/>
      <c r="J129" s="42"/>
      <c r="L129" s="42"/>
    </row>
    <row r="130" spans="1:12" x14ac:dyDescent="0.3">
      <c r="A130" s="58"/>
      <c r="B130" s="8">
        <v>3725</v>
      </c>
      <c r="C130" s="8">
        <v>5169</v>
      </c>
      <c r="D130" s="8" t="s">
        <v>13</v>
      </c>
      <c r="E130" s="4">
        <v>1100000</v>
      </c>
      <c r="F130" s="4"/>
      <c r="G130" s="4">
        <v>1100000</v>
      </c>
      <c r="H130" s="4"/>
      <c r="I130" s="4">
        <v>1100000</v>
      </c>
      <c r="J130" s="42"/>
      <c r="L130" s="42"/>
    </row>
    <row r="131" spans="1:12" x14ac:dyDescent="0.3">
      <c r="A131" s="58"/>
      <c r="B131" s="19">
        <v>3725</v>
      </c>
      <c r="C131" s="19" t="s">
        <v>3</v>
      </c>
      <c r="D131" s="19"/>
      <c r="E131" s="20">
        <f t="shared" ref="E131:I131" si="29">+E130</f>
        <v>1100000</v>
      </c>
      <c r="F131" s="20">
        <f t="shared" si="29"/>
        <v>0</v>
      </c>
      <c r="G131" s="20">
        <f t="shared" si="29"/>
        <v>1100000</v>
      </c>
      <c r="H131" s="20">
        <f t="shared" si="29"/>
        <v>0</v>
      </c>
      <c r="I131" s="20">
        <f t="shared" si="29"/>
        <v>1100000</v>
      </c>
      <c r="J131" s="42"/>
      <c r="L131" s="42"/>
    </row>
    <row r="132" spans="1:12" x14ac:dyDescent="0.3">
      <c r="A132" s="58"/>
      <c r="B132" s="7"/>
      <c r="C132" s="7"/>
      <c r="D132" s="7"/>
      <c r="E132" s="5"/>
      <c r="F132" s="5"/>
      <c r="G132" s="5"/>
      <c r="H132" s="5"/>
      <c r="I132" s="5"/>
      <c r="J132" s="42"/>
      <c r="L132" s="42"/>
    </row>
    <row r="133" spans="1:12" x14ac:dyDescent="0.3">
      <c r="A133" s="58"/>
      <c r="B133" s="7">
        <v>3745</v>
      </c>
      <c r="C133" s="7" t="s">
        <v>121</v>
      </c>
      <c r="D133" s="7"/>
      <c r="E133" s="5"/>
      <c r="F133" s="5"/>
      <c r="G133" s="5"/>
      <c r="H133" s="5"/>
      <c r="I133" s="5"/>
      <c r="J133" s="42"/>
      <c r="L133" s="42"/>
    </row>
    <row r="134" spans="1:12" x14ac:dyDescent="0.3">
      <c r="A134" s="58"/>
      <c r="B134" s="8">
        <v>3745</v>
      </c>
      <c r="C134" s="8">
        <v>5021</v>
      </c>
      <c r="D134" s="8" t="s">
        <v>27</v>
      </c>
      <c r="E134" s="4">
        <v>100000</v>
      </c>
      <c r="F134" s="4"/>
      <c r="G134" s="4">
        <v>100000</v>
      </c>
      <c r="H134" s="4"/>
      <c r="I134" s="4">
        <v>100000</v>
      </c>
      <c r="J134" s="42"/>
      <c r="L134" s="42"/>
    </row>
    <row r="135" spans="1:12" x14ac:dyDescent="0.3">
      <c r="A135" s="58"/>
      <c r="B135" s="8">
        <v>3745</v>
      </c>
      <c r="C135" s="8">
        <v>5137</v>
      </c>
      <c r="D135" s="8" t="s">
        <v>45</v>
      </c>
      <c r="E135" s="4">
        <v>10000</v>
      </c>
      <c r="F135" s="4"/>
      <c r="G135" s="4">
        <v>10000</v>
      </c>
      <c r="H135" s="4">
        <f t="shared" ref="H135:H137" si="30">+I135-G135</f>
        <v>50000</v>
      </c>
      <c r="I135" s="4">
        <v>60000</v>
      </c>
      <c r="J135" s="42"/>
      <c r="L135" s="42"/>
    </row>
    <row r="136" spans="1:12" x14ac:dyDescent="0.3">
      <c r="A136" s="58"/>
      <c r="B136" s="8">
        <v>3745</v>
      </c>
      <c r="C136" s="8">
        <v>5156</v>
      </c>
      <c r="D136" s="8" t="s">
        <v>33</v>
      </c>
      <c r="E136" s="4">
        <v>15000</v>
      </c>
      <c r="F136" s="4"/>
      <c r="G136" s="4">
        <v>15000</v>
      </c>
      <c r="H136" s="4"/>
      <c r="I136" s="4">
        <v>15000</v>
      </c>
      <c r="J136" s="42"/>
      <c r="L136" s="42"/>
    </row>
    <row r="137" spans="1:12" x14ac:dyDescent="0.3">
      <c r="A137" s="58"/>
      <c r="B137" s="8">
        <v>3745</v>
      </c>
      <c r="C137" s="8">
        <v>5169</v>
      </c>
      <c r="D137" s="8" t="s">
        <v>13</v>
      </c>
      <c r="E137" s="4">
        <v>700000</v>
      </c>
      <c r="F137" s="4"/>
      <c r="G137" s="4">
        <v>700000</v>
      </c>
      <c r="H137" s="4">
        <f t="shared" si="30"/>
        <v>-50000</v>
      </c>
      <c r="I137" s="4">
        <v>650000</v>
      </c>
      <c r="J137" s="42"/>
      <c r="L137" s="42"/>
    </row>
    <row r="138" spans="1:12" x14ac:dyDescent="0.3">
      <c r="A138" s="58"/>
      <c r="B138" s="8">
        <v>3745</v>
      </c>
      <c r="C138" s="8">
        <v>5171</v>
      </c>
      <c r="D138" s="36" t="s">
        <v>130</v>
      </c>
      <c r="E138" s="4">
        <v>300000</v>
      </c>
      <c r="F138" s="4"/>
      <c r="G138" s="4">
        <v>300000</v>
      </c>
      <c r="H138" s="4"/>
      <c r="I138" s="4">
        <v>300000</v>
      </c>
      <c r="J138" s="42"/>
      <c r="L138" s="42"/>
    </row>
    <row r="139" spans="1:12" x14ac:dyDescent="0.3">
      <c r="A139" s="58"/>
      <c r="B139" s="19">
        <v>3745</v>
      </c>
      <c r="C139" s="19" t="s">
        <v>3</v>
      </c>
      <c r="D139" s="19"/>
      <c r="E139" s="20">
        <f t="shared" ref="E139:I139" si="31">SUM(E134:E138)</f>
        <v>1125000</v>
      </c>
      <c r="F139" s="20">
        <f t="shared" si="31"/>
        <v>0</v>
      </c>
      <c r="G139" s="20">
        <f t="shared" si="31"/>
        <v>1125000</v>
      </c>
      <c r="H139" s="20">
        <f t="shared" si="31"/>
        <v>0</v>
      </c>
      <c r="I139" s="20">
        <f t="shared" si="31"/>
        <v>1125000</v>
      </c>
      <c r="J139" s="42"/>
      <c r="L139" s="42"/>
    </row>
    <row r="140" spans="1:12" x14ac:dyDescent="0.3">
      <c r="A140" s="58"/>
      <c r="B140" s="7"/>
      <c r="C140" s="7"/>
      <c r="D140" s="7"/>
      <c r="E140" s="5"/>
      <c r="F140" s="5"/>
      <c r="G140" s="5"/>
      <c r="H140" s="5"/>
      <c r="I140" s="5"/>
      <c r="J140" s="42"/>
      <c r="L140" s="42"/>
    </row>
    <row r="141" spans="1:12" x14ac:dyDescent="0.3">
      <c r="A141" s="58"/>
      <c r="B141" s="7">
        <v>4359</v>
      </c>
      <c r="C141" s="7" t="s">
        <v>98</v>
      </c>
      <c r="D141" s="7"/>
      <c r="E141" s="5"/>
      <c r="F141" s="5"/>
      <c r="G141" s="5"/>
      <c r="H141" s="5"/>
      <c r="I141" s="5"/>
      <c r="J141" s="42"/>
      <c r="L141" s="42"/>
    </row>
    <row r="142" spans="1:12" x14ac:dyDescent="0.3">
      <c r="A142" s="58"/>
      <c r="B142" s="36">
        <v>4359</v>
      </c>
      <c r="C142" s="36">
        <v>5169</v>
      </c>
      <c r="D142" s="36" t="s">
        <v>13</v>
      </c>
      <c r="E142" s="4">
        <v>10000</v>
      </c>
      <c r="F142" s="4"/>
      <c r="G142" s="4">
        <v>10000</v>
      </c>
      <c r="H142" s="4"/>
      <c r="I142" s="4">
        <v>10000</v>
      </c>
      <c r="J142" s="42"/>
      <c r="L142" s="42"/>
    </row>
    <row r="143" spans="1:12" x14ac:dyDescent="0.3">
      <c r="A143" s="58"/>
      <c r="B143" s="36">
        <v>4359</v>
      </c>
      <c r="C143" s="36">
        <v>5175</v>
      </c>
      <c r="D143" s="36" t="s">
        <v>153</v>
      </c>
      <c r="E143" s="4"/>
      <c r="F143" s="4"/>
      <c r="G143" s="4"/>
      <c r="H143" s="4"/>
      <c r="I143" s="4"/>
      <c r="J143" s="42"/>
      <c r="L143" s="42"/>
    </row>
    <row r="144" spans="1:12" x14ac:dyDescent="0.3">
      <c r="A144" s="58"/>
      <c r="B144" s="8">
        <v>4359</v>
      </c>
      <c r="C144" s="8">
        <v>5492</v>
      </c>
      <c r="D144" s="8" t="s">
        <v>34</v>
      </c>
      <c r="E144" s="4">
        <v>100000</v>
      </c>
      <c r="F144" s="4"/>
      <c r="G144" s="4">
        <v>100000</v>
      </c>
      <c r="H144" s="4"/>
      <c r="I144" s="4">
        <v>100000</v>
      </c>
      <c r="J144" s="42"/>
      <c r="L144" s="42"/>
    </row>
    <row r="145" spans="1:12" x14ac:dyDescent="0.3">
      <c r="A145" s="58"/>
      <c r="B145" s="19">
        <v>4359</v>
      </c>
      <c r="C145" s="19" t="s">
        <v>3</v>
      </c>
      <c r="D145" s="19"/>
      <c r="E145" s="20">
        <f t="shared" ref="E145:I145" si="32">+SUM(E142:E144)</f>
        <v>110000</v>
      </c>
      <c r="F145" s="20">
        <f t="shared" si="32"/>
        <v>0</v>
      </c>
      <c r="G145" s="20">
        <f t="shared" si="32"/>
        <v>110000</v>
      </c>
      <c r="H145" s="20">
        <f t="shared" si="32"/>
        <v>0</v>
      </c>
      <c r="I145" s="20">
        <f t="shared" si="32"/>
        <v>110000</v>
      </c>
      <c r="J145" s="42"/>
      <c r="L145" s="42"/>
    </row>
    <row r="146" spans="1:12" x14ac:dyDescent="0.3">
      <c r="A146" s="58"/>
      <c r="B146" s="7"/>
      <c r="C146" s="7"/>
      <c r="D146" s="7"/>
      <c r="E146" s="45"/>
      <c r="F146" s="45"/>
      <c r="G146" s="45"/>
      <c r="H146" s="45"/>
      <c r="I146" s="45"/>
      <c r="J146" s="42"/>
      <c r="L146" s="42"/>
    </row>
    <row r="147" spans="1:12" x14ac:dyDescent="0.3">
      <c r="A147" s="58"/>
      <c r="B147" s="7">
        <v>5212</v>
      </c>
      <c r="C147" s="35" t="s">
        <v>134</v>
      </c>
      <c r="D147" s="7"/>
      <c r="E147" s="45"/>
      <c r="F147" s="45"/>
      <c r="G147" s="45"/>
      <c r="H147" s="45"/>
      <c r="I147" s="45"/>
      <c r="J147" s="42"/>
      <c r="L147" s="42"/>
    </row>
    <row r="148" spans="1:12" x14ac:dyDescent="0.3">
      <c r="A148" s="58"/>
      <c r="B148" s="36">
        <v>5212</v>
      </c>
      <c r="C148" s="36">
        <v>5901</v>
      </c>
      <c r="D148" s="36" t="s">
        <v>135</v>
      </c>
      <c r="E148" s="4">
        <v>20000</v>
      </c>
      <c r="F148" s="4"/>
      <c r="G148" s="4">
        <v>20000</v>
      </c>
      <c r="H148" s="4"/>
      <c r="I148" s="4">
        <v>20000</v>
      </c>
      <c r="J148" s="42"/>
      <c r="L148" s="42"/>
    </row>
    <row r="149" spans="1:12" x14ac:dyDescent="0.3">
      <c r="A149" s="58"/>
      <c r="B149" s="19">
        <v>5212</v>
      </c>
      <c r="C149" s="37" t="s">
        <v>3</v>
      </c>
      <c r="D149" s="37"/>
      <c r="E149" s="20">
        <f t="shared" ref="E149:I149" si="33">+E148</f>
        <v>20000</v>
      </c>
      <c r="F149" s="20">
        <f t="shared" si="33"/>
        <v>0</v>
      </c>
      <c r="G149" s="20">
        <f t="shared" si="33"/>
        <v>20000</v>
      </c>
      <c r="H149" s="20">
        <f t="shared" si="33"/>
        <v>0</v>
      </c>
      <c r="I149" s="20">
        <f t="shared" si="33"/>
        <v>20000</v>
      </c>
      <c r="J149" s="42"/>
      <c r="L149" s="42"/>
    </row>
    <row r="150" spans="1:12" x14ac:dyDescent="0.3">
      <c r="A150" s="58"/>
      <c r="B150" s="7"/>
      <c r="C150" s="7"/>
      <c r="D150" s="7"/>
      <c r="E150" s="5"/>
      <c r="F150" s="5"/>
      <c r="G150" s="5"/>
      <c r="H150" s="5"/>
      <c r="I150" s="5"/>
      <c r="J150" s="42"/>
      <c r="L150" s="42"/>
    </row>
    <row r="151" spans="1:12" x14ac:dyDescent="0.3">
      <c r="A151" s="58"/>
      <c r="B151" s="7">
        <v>6112</v>
      </c>
      <c r="C151" s="7" t="s">
        <v>35</v>
      </c>
      <c r="D151" s="7"/>
      <c r="E151" s="5"/>
      <c r="F151" s="5"/>
      <c r="G151" s="5"/>
      <c r="H151" s="5"/>
      <c r="I151" s="5"/>
      <c r="J151" s="42"/>
      <c r="L151" s="42"/>
    </row>
    <row r="152" spans="1:12" x14ac:dyDescent="0.3">
      <c r="A152" s="58"/>
      <c r="B152" s="8">
        <v>6112</v>
      </c>
      <c r="C152" s="8">
        <v>5023</v>
      </c>
      <c r="D152" s="8" t="s">
        <v>36</v>
      </c>
      <c r="E152" s="4">
        <v>1200000</v>
      </c>
      <c r="F152" s="4"/>
      <c r="G152" s="4">
        <v>1200000</v>
      </c>
      <c r="H152" s="4"/>
      <c r="I152" s="4">
        <v>1200000</v>
      </c>
      <c r="J152" s="42"/>
      <c r="L152" s="42"/>
    </row>
    <row r="153" spans="1:12" x14ac:dyDescent="0.3">
      <c r="A153" s="58"/>
      <c r="B153" s="8">
        <v>6112</v>
      </c>
      <c r="C153" s="8">
        <v>5031</v>
      </c>
      <c r="D153" s="8" t="s">
        <v>37</v>
      </c>
      <c r="E153" s="4">
        <v>210000</v>
      </c>
      <c r="F153" s="4"/>
      <c r="G153" s="4">
        <v>210000</v>
      </c>
      <c r="H153" s="4"/>
      <c r="I153" s="4">
        <v>210000</v>
      </c>
      <c r="J153" s="42"/>
      <c r="L153" s="42"/>
    </row>
    <row r="154" spans="1:12" x14ac:dyDescent="0.3">
      <c r="A154" s="58"/>
      <c r="B154" s="8">
        <v>6112</v>
      </c>
      <c r="C154" s="8">
        <v>5032</v>
      </c>
      <c r="D154" s="8" t="s">
        <v>38</v>
      </c>
      <c r="E154" s="4">
        <v>105000</v>
      </c>
      <c r="F154" s="4"/>
      <c r="G154" s="4">
        <v>105000</v>
      </c>
      <c r="H154" s="4"/>
      <c r="I154" s="4">
        <v>105000</v>
      </c>
      <c r="J154" s="42"/>
      <c r="L154" s="42"/>
    </row>
    <row r="155" spans="1:12" x14ac:dyDescent="0.3">
      <c r="A155" s="58"/>
      <c r="B155" s="8">
        <v>6112</v>
      </c>
      <c r="C155" s="8">
        <v>5173</v>
      </c>
      <c r="D155" s="8" t="s">
        <v>39</v>
      </c>
      <c r="E155" s="4">
        <v>3000</v>
      </c>
      <c r="F155" s="4"/>
      <c r="G155" s="4">
        <v>3000</v>
      </c>
      <c r="H155" s="4"/>
      <c r="I155" s="4">
        <v>3000</v>
      </c>
      <c r="J155" s="42"/>
      <c r="L155" s="42"/>
    </row>
    <row r="156" spans="1:12" x14ac:dyDescent="0.3">
      <c r="A156" s="58"/>
      <c r="B156" s="19">
        <v>6112</v>
      </c>
      <c r="C156" s="19" t="s">
        <v>3</v>
      </c>
      <c r="D156" s="19"/>
      <c r="E156" s="20">
        <f t="shared" ref="E156:I156" si="34">SUM(E152:E155)</f>
        <v>1518000</v>
      </c>
      <c r="F156" s="20">
        <f t="shared" si="34"/>
        <v>0</v>
      </c>
      <c r="G156" s="20">
        <f t="shared" si="34"/>
        <v>1518000</v>
      </c>
      <c r="H156" s="20">
        <f t="shared" si="34"/>
        <v>0</v>
      </c>
      <c r="I156" s="20">
        <f t="shared" si="34"/>
        <v>1518000</v>
      </c>
      <c r="J156" s="42"/>
      <c r="L156" s="42"/>
    </row>
    <row r="157" spans="1:12" x14ac:dyDescent="0.3">
      <c r="A157" s="58"/>
      <c r="B157" s="7"/>
      <c r="C157" s="7"/>
      <c r="D157" s="7"/>
      <c r="E157" s="5"/>
      <c r="F157" s="5"/>
      <c r="G157" s="5"/>
      <c r="H157" s="5"/>
      <c r="I157" s="5"/>
      <c r="J157" s="42"/>
      <c r="L157" s="42"/>
    </row>
    <row r="158" spans="1:12" x14ac:dyDescent="0.3">
      <c r="A158" s="58"/>
      <c r="B158" s="7">
        <v>6115</v>
      </c>
      <c r="C158" s="35" t="s">
        <v>151</v>
      </c>
      <c r="D158" s="7"/>
      <c r="E158" s="5"/>
      <c r="F158" s="5"/>
      <c r="G158" s="5"/>
      <c r="H158" s="5"/>
      <c r="I158" s="5"/>
      <c r="J158" s="42"/>
      <c r="L158" s="42"/>
    </row>
    <row r="159" spans="1:12" x14ac:dyDescent="0.3">
      <c r="A159" s="58"/>
      <c r="B159" s="8">
        <v>6115</v>
      </c>
      <c r="C159" s="30">
        <v>5021</v>
      </c>
      <c r="D159" s="36" t="s">
        <v>27</v>
      </c>
      <c r="E159" s="4"/>
      <c r="F159" s="4"/>
      <c r="G159" s="4"/>
      <c r="H159" s="4"/>
      <c r="I159" s="4"/>
      <c r="J159" s="42"/>
      <c r="L159" s="42"/>
    </row>
    <row r="160" spans="1:12" x14ac:dyDescent="0.3">
      <c r="A160" s="58"/>
      <c r="B160" s="8">
        <v>6115</v>
      </c>
      <c r="C160" s="30">
        <v>5139</v>
      </c>
      <c r="D160" s="36" t="s">
        <v>152</v>
      </c>
      <c r="E160" s="4"/>
      <c r="F160" s="4"/>
      <c r="G160" s="4"/>
      <c r="H160" s="4"/>
      <c r="I160" s="4"/>
      <c r="J160" s="42"/>
      <c r="L160" s="42"/>
    </row>
    <row r="161" spans="1:12" x14ac:dyDescent="0.3">
      <c r="A161" s="58"/>
      <c r="B161" s="8">
        <v>6115</v>
      </c>
      <c r="C161" s="30">
        <v>5169</v>
      </c>
      <c r="D161" s="36" t="s">
        <v>13</v>
      </c>
      <c r="E161" s="4"/>
      <c r="F161" s="4"/>
      <c r="G161" s="4"/>
      <c r="H161" s="4"/>
      <c r="I161" s="4"/>
      <c r="J161" s="42"/>
      <c r="L161" s="42"/>
    </row>
    <row r="162" spans="1:12" x14ac:dyDescent="0.3">
      <c r="A162" s="58"/>
      <c r="B162" s="8">
        <v>6115</v>
      </c>
      <c r="C162" s="30">
        <v>5173</v>
      </c>
      <c r="D162" s="36" t="s">
        <v>53</v>
      </c>
      <c r="E162" s="4"/>
      <c r="F162" s="4"/>
      <c r="G162" s="4"/>
      <c r="H162" s="4"/>
      <c r="I162" s="4"/>
      <c r="J162" s="42"/>
      <c r="L162" s="42"/>
    </row>
    <row r="163" spans="1:12" x14ac:dyDescent="0.3">
      <c r="A163" s="58"/>
      <c r="B163" s="8">
        <v>6115</v>
      </c>
      <c r="C163" s="30">
        <v>5175</v>
      </c>
      <c r="D163" s="36" t="s">
        <v>153</v>
      </c>
      <c r="E163" s="4"/>
      <c r="F163" s="4"/>
      <c r="G163" s="4"/>
      <c r="H163" s="4"/>
      <c r="I163" s="4"/>
      <c r="J163" s="42"/>
      <c r="L163" s="42"/>
    </row>
    <row r="164" spans="1:12" x14ac:dyDescent="0.3">
      <c r="A164" s="58"/>
      <c r="B164" s="19">
        <v>6115</v>
      </c>
      <c r="C164" s="19" t="s">
        <v>3</v>
      </c>
      <c r="D164" s="19"/>
      <c r="E164" s="20">
        <f t="shared" ref="E164:I164" si="35">SUM(E159:E163)</f>
        <v>0</v>
      </c>
      <c r="F164" s="20">
        <f t="shared" si="35"/>
        <v>0</v>
      </c>
      <c r="G164" s="20">
        <f t="shared" si="35"/>
        <v>0</v>
      </c>
      <c r="H164" s="20">
        <f t="shared" si="35"/>
        <v>0</v>
      </c>
      <c r="I164" s="20">
        <f t="shared" si="35"/>
        <v>0</v>
      </c>
      <c r="J164" s="42"/>
      <c r="L164" s="42"/>
    </row>
    <row r="165" spans="1:12" x14ac:dyDescent="0.3">
      <c r="A165" s="58"/>
      <c r="B165" s="7"/>
      <c r="C165" s="7"/>
      <c r="D165" s="7"/>
      <c r="E165" s="45"/>
      <c r="F165" s="45"/>
      <c r="G165" s="45"/>
      <c r="H165" s="45"/>
      <c r="I165" s="45"/>
      <c r="J165" s="42"/>
      <c r="L165" s="42"/>
    </row>
    <row r="166" spans="1:12" x14ac:dyDescent="0.3">
      <c r="A166" s="58"/>
      <c r="B166" s="43">
        <v>6117</v>
      </c>
      <c r="C166" s="43" t="s">
        <v>182</v>
      </c>
      <c r="D166" s="43"/>
      <c r="E166" s="5"/>
      <c r="F166" s="5"/>
      <c r="G166" s="5"/>
      <c r="H166" s="5"/>
      <c r="I166" s="5"/>
      <c r="J166" s="42"/>
      <c r="L166" s="42"/>
    </row>
    <row r="167" spans="1:12" x14ac:dyDescent="0.3">
      <c r="A167" s="58"/>
      <c r="B167" s="43">
        <v>6117</v>
      </c>
      <c r="C167" s="43">
        <v>5021</v>
      </c>
      <c r="D167" s="43" t="s">
        <v>27</v>
      </c>
      <c r="E167" s="4"/>
      <c r="F167" s="4"/>
      <c r="G167" s="4"/>
      <c r="H167" s="4">
        <f t="shared" ref="H167:H170" si="36">+I167-G167</f>
        <v>20639</v>
      </c>
      <c r="I167" s="4">
        <v>20639</v>
      </c>
      <c r="J167" s="42"/>
      <c r="L167" s="42"/>
    </row>
    <row r="168" spans="1:12" x14ac:dyDescent="0.3">
      <c r="A168" s="58"/>
      <c r="B168" s="43">
        <v>6117</v>
      </c>
      <c r="C168" s="43">
        <v>5139</v>
      </c>
      <c r="D168" s="43" t="s">
        <v>152</v>
      </c>
      <c r="E168" s="4"/>
      <c r="F168" s="4"/>
      <c r="G168" s="4"/>
      <c r="H168" s="4">
        <f t="shared" si="36"/>
        <v>1588</v>
      </c>
      <c r="I168" s="4">
        <v>1588</v>
      </c>
      <c r="J168" s="42"/>
      <c r="L168" s="42"/>
    </row>
    <row r="169" spans="1:12" x14ac:dyDescent="0.3">
      <c r="A169" s="58"/>
      <c r="B169" s="43">
        <v>6117</v>
      </c>
      <c r="C169" s="44">
        <v>5169</v>
      </c>
      <c r="D169" s="44" t="s">
        <v>13</v>
      </c>
      <c r="E169" s="4"/>
      <c r="F169" s="4"/>
      <c r="G169" s="4"/>
      <c r="H169" s="4">
        <f t="shared" si="36"/>
        <v>11507.44</v>
      </c>
      <c r="I169" s="4">
        <v>11507.44</v>
      </c>
      <c r="J169" s="42"/>
      <c r="L169" s="42"/>
    </row>
    <row r="170" spans="1:12" x14ac:dyDescent="0.3">
      <c r="A170" s="58"/>
      <c r="B170" s="43">
        <v>6117</v>
      </c>
      <c r="C170" s="44">
        <v>5175</v>
      </c>
      <c r="D170" s="44" t="s">
        <v>153</v>
      </c>
      <c r="E170" s="4"/>
      <c r="F170" s="4"/>
      <c r="G170" s="4"/>
      <c r="H170" s="4">
        <f t="shared" si="36"/>
        <v>1400</v>
      </c>
      <c r="I170" s="4">
        <v>1400</v>
      </c>
      <c r="J170" s="42"/>
      <c r="L170" s="42"/>
    </row>
    <row r="171" spans="1:12" x14ac:dyDescent="0.3">
      <c r="A171" s="58"/>
      <c r="B171" s="19">
        <v>6117</v>
      </c>
      <c r="C171" s="19" t="s">
        <v>3</v>
      </c>
      <c r="D171" s="19"/>
      <c r="E171" s="20">
        <f t="shared" ref="E171:I171" si="37">SUM(E167:E170)</f>
        <v>0</v>
      </c>
      <c r="F171" s="20">
        <f t="shared" si="37"/>
        <v>0</v>
      </c>
      <c r="G171" s="20">
        <f t="shared" si="37"/>
        <v>0</v>
      </c>
      <c r="H171" s="20">
        <f t="shared" si="37"/>
        <v>35134.44</v>
      </c>
      <c r="I171" s="20">
        <f t="shared" si="37"/>
        <v>35134.44</v>
      </c>
      <c r="J171" s="42"/>
      <c r="L171" s="42"/>
    </row>
    <row r="172" spans="1:12" x14ac:dyDescent="0.3">
      <c r="A172" s="58"/>
      <c r="B172" s="7"/>
      <c r="C172" s="7"/>
      <c r="D172" s="7"/>
      <c r="E172" s="45"/>
      <c r="F172" s="45"/>
      <c r="G172" s="45"/>
      <c r="H172" s="45"/>
      <c r="I172" s="45"/>
      <c r="J172" s="42"/>
      <c r="L172" s="42"/>
    </row>
    <row r="173" spans="1:12" x14ac:dyDescent="0.3">
      <c r="A173" s="58"/>
      <c r="B173" s="43">
        <v>6118</v>
      </c>
      <c r="C173" s="43" t="s">
        <v>164</v>
      </c>
      <c r="D173" s="43"/>
      <c r="E173" s="5"/>
      <c r="F173" s="5"/>
      <c r="G173" s="5"/>
      <c r="H173" s="5"/>
      <c r="I173" s="5"/>
      <c r="J173" s="42"/>
      <c r="L173" s="42"/>
    </row>
    <row r="174" spans="1:12" x14ac:dyDescent="0.3">
      <c r="A174" s="58"/>
      <c r="B174" s="43">
        <v>6118</v>
      </c>
      <c r="C174" s="44" t="s">
        <v>165</v>
      </c>
      <c r="D174" s="44" t="s">
        <v>27</v>
      </c>
      <c r="E174" s="4">
        <v>0</v>
      </c>
      <c r="F174" s="4"/>
      <c r="G174" s="4">
        <v>0</v>
      </c>
      <c r="H174" s="4"/>
      <c r="I174" s="4">
        <v>0</v>
      </c>
      <c r="J174" s="42"/>
      <c r="L174" s="42"/>
    </row>
    <row r="175" spans="1:12" x14ac:dyDescent="0.3">
      <c r="A175" s="58"/>
      <c r="B175" s="43">
        <v>6118</v>
      </c>
      <c r="C175" s="44" t="s">
        <v>166</v>
      </c>
      <c r="D175" s="44" t="s">
        <v>13</v>
      </c>
      <c r="E175" s="4">
        <v>0</v>
      </c>
      <c r="F175" s="4"/>
      <c r="G175" s="4">
        <v>0</v>
      </c>
      <c r="H175" s="4"/>
      <c r="I175" s="4">
        <v>0</v>
      </c>
      <c r="J175" s="42"/>
      <c r="L175" s="42"/>
    </row>
    <row r="176" spans="1:12" x14ac:dyDescent="0.3">
      <c r="A176" s="58"/>
      <c r="B176" s="43">
        <v>6118</v>
      </c>
      <c r="C176" s="44" t="s">
        <v>167</v>
      </c>
      <c r="D176" s="44" t="s">
        <v>53</v>
      </c>
      <c r="E176" s="4">
        <v>0</v>
      </c>
      <c r="F176" s="4"/>
      <c r="G176" s="4">
        <v>0</v>
      </c>
      <c r="H176" s="4"/>
      <c r="I176" s="4">
        <v>0</v>
      </c>
      <c r="J176" s="42"/>
      <c r="L176" s="42"/>
    </row>
    <row r="177" spans="1:12" x14ac:dyDescent="0.3">
      <c r="A177" s="58"/>
      <c r="B177" s="43">
        <v>6118</v>
      </c>
      <c r="C177" s="44" t="s">
        <v>168</v>
      </c>
      <c r="D177" s="44" t="s">
        <v>153</v>
      </c>
      <c r="E177" s="4">
        <v>0</v>
      </c>
      <c r="F177" s="4"/>
      <c r="G177" s="4">
        <v>0</v>
      </c>
      <c r="H177" s="4"/>
      <c r="I177" s="4">
        <v>0</v>
      </c>
      <c r="J177" s="42"/>
      <c r="L177" s="42"/>
    </row>
    <row r="178" spans="1:12" x14ac:dyDescent="0.3">
      <c r="A178" s="58"/>
      <c r="B178" s="19">
        <v>6118</v>
      </c>
      <c r="C178" s="19" t="s">
        <v>3</v>
      </c>
      <c r="D178" s="19"/>
      <c r="E178" s="20">
        <f t="shared" ref="E178:I178" si="38">SUM(E174:E177)</f>
        <v>0</v>
      </c>
      <c r="F178" s="20">
        <f t="shared" si="38"/>
        <v>0</v>
      </c>
      <c r="G178" s="20">
        <f t="shared" si="38"/>
        <v>0</v>
      </c>
      <c r="H178" s="20">
        <f t="shared" si="38"/>
        <v>0</v>
      </c>
      <c r="I178" s="20">
        <f t="shared" si="38"/>
        <v>0</v>
      </c>
      <c r="J178" s="42"/>
      <c r="L178" s="42"/>
    </row>
    <row r="179" spans="1:12" x14ac:dyDescent="0.3">
      <c r="A179" s="58"/>
      <c r="B179" s="7"/>
      <c r="C179" s="7"/>
      <c r="D179" s="7"/>
      <c r="E179" s="45"/>
      <c r="F179" s="45"/>
      <c r="G179" s="45"/>
      <c r="H179" s="45"/>
      <c r="I179" s="45"/>
      <c r="J179" s="42"/>
      <c r="L179" s="42"/>
    </row>
    <row r="180" spans="1:12" x14ac:dyDescent="0.3">
      <c r="A180" s="58"/>
      <c r="B180" s="7">
        <v>6171</v>
      </c>
      <c r="C180" s="7" t="s">
        <v>40</v>
      </c>
      <c r="D180" s="7"/>
      <c r="E180" s="5"/>
      <c r="F180" s="5"/>
      <c r="G180" s="5"/>
      <c r="H180" s="5"/>
      <c r="I180" s="5"/>
      <c r="J180" s="42"/>
      <c r="L180" s="42"/>
    </row>
    <row r="181" spans="1:12" x14ac:dyDescent="0.3">
      <c r="A181" s="58"/>
      <c r="B181" s="8">
        <v>6171</v>
      </c>
      <c r="C181" s="8">
        <v>5011</v>
      </c>
      <c r="D181" s="8" t="s">
        <v>95</v>
      </c>
      <c r="E181" s="4">
        <v>1800000</v>
      </c>
      <c r="F181" s="4"/>
      <c r="G181" s="4">
        <v>1800000</v>
      </c>
      <c r="H181" s="4"/>
      <c r="I181" s="4">
        <v>1800000</v>
      </c>
      <c r="J181" s="42"/>
      <c r="L181" s="42"/>
    </row>
    <row r="182" spans="1:12" x14ac:dyDescent="0.3">
      <c r="A182" s="58"/>
      <c r="B182" s="8">
        <v>6171</v>
      </c>
      <c r="C182" s="8">
        <v>5021</v>
      </c>
      <c r="D182" s="8" t="s">
        <v>27</v>
      </c>
      <c r="E182" s="4">
        <v>50000</v>
      </c>
      <c r="F182" s="4"/>
      <c r="G182" s="4">
        <v>50000</v>
      </c>
      <c r="H182" s="4"/>
      <c r="I182" s="4">
        <v>50000</v>
      </c>
      <c r="J182" s="42"/>
      <c r="L182" s="42"/>
    </row>
    <row r="183" spans="1:12" x14ac:dyDescent="0.3">
      <c r="A183" s="58"/>
      <c r="B183" s="8">
        <v>6171</v>
      </c>
      <c r="C183" s="8">
        <v>5031</v>
      </c>
      <c r="D183" s="8" t="s">
        <v>96</v>
      </c>
      <c r="E183" s="4">
        <v>400000</v>
      </c>
      <c r="F183" s="4"/>
      <c r="G183" s="4">
        <v>400000</v>
      </c>
      <c r="H183" s="4"/>
      <c r="I183" s="4">
        <v>400000</v>
      </c>
      <c r="J183" s="42"/>
      <c r="L183" s="42"/>
    </row>
    <row r="184" spans="1:12" x14ac:dyDescent="0.3">
      <c r="A184" s="58"/>
      <c r="B184" s="8">
        <v>6171</v>
      </c>
      <c r="C184" s="8">
        <v>5032</v>
      </c>
      <c r="D184" s="8" t="s">
        <v>41</v>
      </c>
      <c r="E184" s="4">
        <v>130000</v>
      </c>
      <c r="F184" s="4"/>
      <c r="G184" s="4">
        <v>130000</v>
      </c>
      <c r="H184" s="4"/>
      <c r="I184" s="4">
        <v>130000</v>
      </c>
      <c r="J184" s="42"/>
      <c r="L184" s="42"/>
    </row>
    <row r="185" spans="1:12" x14ac:dyDescent="0.3">
      <c r="A185" s="58"/>
      <c r="B185" s="8">
        <v>6171</v>
      </c>
      <c r="C185" s="8">
        <v>5038</v>
      </c>
      <c r="D185" s="8" t="s">
        <v>42</v>
      </c>
      <c r="E185" s="4">
        <v>10000</v>
      </c>
      <c r="F185" s="4"/>
      <c r="G185" s="4">
        <v>10000</v>
      </c>
      <c r="H185" s="4"/>
      <c r="I185" s="4">
        <v>10000</v>
      </c>
      <c r="J185" s="42"/>
      <c r="L185" s="42"/>
    </row>
    <row r="186" spans="1:12" x14ac:dyDescent="0.3">
      <c r="A186" s="58"/>
      <c r="B186" s="8">
        <v>6171</v>
      </c>
      <c r="C186" s="8">
        <v>5134</v>
      </c>
      <c r="D186" s="8" t="s">
        <v>43</v>
      </c>
      <c r="E186" s="4">
        <v>10000</v>
      </c>
      <c r="F186" s="4"/>
      <c r="G186" s="4">
        <v>10000</v>
      </c>
      <c r="H186" s="4"/>
      <c r="I186" s="4">
        <v>10000</v>
      </c>
      <c r="J186" s="42"/>
      <c r="L186" s="42"/>
    </row>
    <row r="187" spans="1:12" x14ac:dyDescent="0.3">
      <c r="A187" s="58"/>
      <c r="B187" s="8">
        <v>6171</v>
      </c>
      <c r="C187" s="8">
        <v>5136</v>
      </c>
      <c r="D187" s="8" t="s">
        <v>44</v>
      </c>
      <c r="E187" s="4">
        <v>5000</v>
      </c>
      <c r="F187" s="4"/>
      <c r="G187" s="4">
        <v>5000</v>
      </c>
      <c r="H187" s="4"/>
      <c r="I187" s="4">
        <v>5000</v>
      </c>
      <c r="J187" s="42"/>
      <c r="L187" s="42"/>
    </row>
    <row r="188" spans="1:12" x14ac:dyDescent="0.3">
      <c r="A188" s="58"/>
      <c r="B188" s="8">
        <v>6171</v>
      </c>
      <c r="C188" s="8">
        <v>5137</v>
      </c>
      <c r="D188" s="8" t="s">
        <v>45</v>
      </c>
      <c r="E188" s="4">
        <v>50000</v>
      </c>
      <c r="F188" s="4"/>
      <c r="G188" s="4">
        <v>50000</v>
      </c>
      <c r="H188" s="4">
        <f t="shared" ref="H188" si="39">+I188-G188</f>
        <v>40000</v>
      </c>
      <c r="I188" s="4">
        <v>90000</v>
      </c>
      <c r="J188" s="42"/>
      <c r="L188" s="42"/>
    </row>
    <row r="189" spans="1:12" x14ac:dyDescent="0.3">
      <c r="A189" s="58"/>
      <c r="B189" s="8">
        <v>6171</v>
      </c>
      <c r="C189" s="8">
        <v>5138</v>
      </c>
      <c r="D189" s="8" t="s">
        <v>46</v>
      </c>
      <c r="E189" s="4">
        <v>10000</v>
      </c>
      <c r="F189" s="4"/>
      <c r="G189" s="4">
        <v>10000</v>
      </c>
      <c r="H189" s="4"/>
      <c r="I189" s="4">
        <v>10000</v>
      </c>
      <c r="J189" s="42"/>
      <c r="L189" s="42"/>
    </row>
    <row r="190" spans="1:12" x14ac:dyDescent="0.3">
      <c r="A190" s="58"/>
      <c r="B190" s="8">
        <v>6171</v>
      </c>
      <c r="C190" s="8">
        <v>5139</v>
      </c>
      <c r="D190" s="8" t="s">
        <v>9</v>
      </c>
      <c r="E190" s="4">
        <v>150000</v>
      </c>
      <c r="F190" s="4"/>
      <c r="G190" s="4">
        <v>150000</v>
      </c>
      <c r="H190" s="4"/>
      <c r="I190" s="4">
        <v>150000</v>
      </c>
      <c r="J190" s="42"/>
      <c r="L190" s="42"/>
    </row>
    <row r="191" spans="1:12" x14ac:dyDescent="0.3">
      <c r="A191" s="58"/>
      <c r="B191" s="8">
        <v>6171</v>
      </c>
      <c r="C191" s="8">
        <v>5151</v>
      </c>
      <c r="D191" s="8" t="s">
        <v>47</v>
      </c>
      <c r="E191" s="4">
        <v>10000</v>
      </c>
      <c r="F191" s="4"/>
      <c r="G191" s="4">
        <v>10000</v>
      </c>
      <c r="H191" s="4">
        <f t="shared" ref="H191" si="40">+I191-G191</f>
        <v>2000</v>
      </c>
      <c r="I191" s="4">
        <v>12000</v>
      </c>
      <c r="J191" s="42"/>
      <c r="L191" s="42"/>
    </row>
    <row r="192" spans="1:12" x14ac:dyDescent="0.3">
      <c r="A192" s="58"/>
      <c r="B192" s="8">
        <v>6171</v>
      </c>
      <c r="C192" s="8">
        <v>5153</v>
      </c>
      <c r="D192" s="8" t="s">
        <v>48</v>
      </c>
      <c r="E192" s="4">
        <v>200000</v>
      </c>
      <c r="F192" s="4"/>
      <c r="G192" s="4">
        <v>200000</v>
      </c>
      <c r="H192" s="4"/>
      <c r="I192" s="4">
        <v>200000</v>
      </c>
      <c r="J192" s="42"/>
      <c r="L192" s="42"/>
    </row>
    <row r="193" spans="1:12" x14ac:dyDescent="0.3">
      <c r="A193" s="58"/>
      <c r="B193" s="8">
        <v>6171</v>
      </c>
      <c r="C193" s="8">
        <v>5154</v>
      </c>
      <c r="D193" s="8" t="s">
        <v>28</v>
      </c>
      <c r="E193" s="4">
        <v>100000</v>
      </c>
      <c r="F193" s="4"/>
      <c r="G193" s="4">
        <v>100000</v>
      </c>
      <c r="H193" s="4"/>
      <c r="I193" s="4">
        <v>100000</v>
      </c>
      <c r="J193" s="42"/>
      <c r="L193" s="42"/>
    </row>
    <row r="194" spans="1:12" x14ac:dyDescent="0.3">
      <c r="A194" s="58"/>
      <c r="B194" s="8">
        <v>6171</v>
      </c>
      <c r="C194" s="8">
        <v>5161</v>
      </c>
      <c r="D194" s="8" t="s">
        <v>97</v>
      </c>
      <c r="E194" s="4">
        <v>10000</v>
      </c>
      <c r="F194" s="4"/>
      <c r="G194" s="4">
        <v>10000</v>
      </c>
      <c r="H194" s="4"/>
      <c r="I194" s="4">
        <v>10000</v>
      </c>
      <c r="J194" s="42"/>
      <c r="L194" s="42"/>
    </row>
    <row r="195" spans="1:12" x14ac:dyDescent="0.3">
      <c r="A195" s="58"/>
      <c r="B195" s="8">
        <v>6171</v>
      </c>
      <c r="C195" s="8">
        <v>5162</v>
      </c>
      <c r="D195" s="8" t="s">
        <v>49</v>
      </c>
      <c r="E195" s="4">
        <v>35000</v>
      </c>
      <c r="F195" s="4"/>
      <c r="G195" s="4">
        <v>35000</v>
      </c>
      <c r="H195" s="4"/>
      <c r="I195" s="4">
        <v>35000</v>
      </c>
      <c r="J195" s="42"/>
      <c r="L195" s="42"/>
    </row>
    <row r="196" spans="1:12" x14ac:dyDescent="0.3">
      <c r="A196" s="58"/>
      <c r="B196" s="8">
        <v>6171</v>
      </c>
      <c r="C196" s="8">
        <v>5163</v>
      </c>
      <c r="D196" s="8" t="s">
        <v>50</v>
      </c>
      <c r="E196" s="4">
        <v>15000</v>
      </c>
      <c r="F196" s="4"/>
      <c r="G196" s="4">
        <v>15000</v>
      </c>
      <c r="H196" s="4"/>
      <c r="I196" s="4">
        <v>15000</v>
      </c>
      <c r="J196" s="42"/>
      <c r="L196" s="42"/>
    </row>
    <row r="197" spans="1:12" x14ac:dyDescent="0.3">
      <c r="A197" s="58"/>
      <c r="B197" s="8">
        <v>6171</v>
      </c>
      <c r="C197" s="8">
        <v>5166</v>
      </c>
      <c r="D197" s="36" t="s">
        <v>138</v>
      </c>
      <c r="E197" s="4">
        <v>10000</v>
      </c>
      <c r="F197" s="4"/>
      <c r="G197" s="4">
        <v>10000</v>
      </c>
      <c r="H197" s="4">
        <f t="shared" ref="H197" si="41">+I197-G197</f>
        <v>12000</v>
      </c>
      <c r="I197" s="4">
        <v>22000</v>
      </c>
      <c r="J197" s="42"/>
      <c r="L197" s="42"/>
    </row>
    <row r="198" spans="1:12" x14ac:dyDescent="0.3">
      <c r="A198" s="58"/>
      <c r="B198" s="8">
        <v>6171</v>
      </c>
      <c r="C198" s="30">
        <v>5167</v>
      </c>
      <c r="D198" s="36" t="s">
        <v>154</v>
      </c>
      <c r="E198" s="4">
        <v>0</v>
      </c>
      <c r="F198" s="4"/>
      <c r="G198" s="4">
        <v>0</v>
      </c>
      <c r="H198" s="4"/>
      <c r="I198" s="4">
        <v>0</v>
      </c>
      <c r="J198" s="42"/>
      <c r="L198" s="42"/>
    </row>
    <row r="199" spans="1:12" x14ac:dyDescent="0.3">
      <c r="A199" s="58"/>
      <c r="B199" s="8">
        <v>6171</v>
      </c>
      <c r="C199" s="8">
        <v>5132</v>
      </c>
      <c r="D199" s="36" t="s">
        <v>143</v>
      </c>
      <c r="E199" s="4">
        <v>2000</v>
      </c>
      <c r="F199" s="4"/>
      <c r="G199" s="4">
        <v>2000</v>
      </c>
      <c r="H199" s="4"/>
      <c r="I199" s="4">
        <v>2000</v>
      </c>
      <c r="J199" s="42"/>
      <c r="L199" s="42"/>
    </row>
    <row r="200" spans="1:12" x14ac:dyDescent="0.3">
      <c r="A200" s="58"/>
      <c r="B200" s="8">
        <v>6171</v>
      </c>
      <c r="C200" s="8">
        <v>5169</v>
      </c>
      <c r="D200" s="8" t="s">
        <v>51</v>
      </c>
      <c r="E200" s="4">
        <v>700000</v>
      </c>
      <c r="F200" s="4"/>
      <c r="G200" s="4">
        <v>700000</v>
      </c>
      <c r="H200" s="4">
        <f t="shared" ref="H200:H201" si="42">+I200-G200</f>
        <v>-160000</v>
      </c>
      <c r="I200" s="4">
        <f>700000+-160000</f>
        <v>540000</v>
      </c>
      <c r="J200" s="42"/>
      <c r="L200" s="42"/>
    </row>
    <row r="201" spans="1:12" x14ac:dyDescent="0.3">
      <c r="A201" s="58"/>
      <c r="B201" s="8">
        <v>6171</v>
      </c>
      <c r="C201" s="8">
        <v>5171</v>
      </c>
      <c r="D201" s="8" t="s">
        <v>52</v>
      </c>
      <c r="E201" s="4">
        <v>50000</v>
      </c>
      <c r="F201" s="4"/>
      <c r="G201" s="4">
        <v>50000</v>
      </c>
      <c r="H201" s="4">
        <f t="shared" si="42"/>
        <v>160000</v>
      </c>
      <c r="I201" s="4">
        <v>210000</v>
      </c>
      <c r="J201" s="42"/>
      <c r="L201" s="42"/>
    </row>
    <row r="202" spans="1:12" x14ac:dyDescent="0.3">
      <c r="A202" s="58"/>
      <c r="B202" s="8">
        <v>6171</v>
      </c>
      <c r="C202" s="8">
        <v>5173</v>
      </c>
      <c r="D202" s="8" t="s">
        <v>53</v>
      </c>
      <c r="E202" s="4">
        <v>10000</v>
      </c>
      <c r="F202" s="4"/>
      <c r="G202" s="4">
        <v>10000</v>
      </c>
      <c r="H202" s="4"/>
      <c r="I202" s="4">
        <v>10000</v>
      </c>
      <c r="J202" s="42"/>
      <c r="L202" s="42"/>
    </row>
    <row r="203" spans="1:12" x14ac:dyDescent="0.3">
      <c r="A203" s="58"/>
      <c r="B203" s="8">
        <v>6171</v>
      </c>
      <c r="C203" s="8">
        <v>5175</v>
      </c>
      <c r="D203" s="8" t="s">
        <v>54</v>
      </c>
      <c r="E203" s="4">
        <v>25000</v>
      </c>
      <c r="F203" s="4"/>
      <c r="G203" s="4">
        <v>25000</v>
      </c>
      <c r="H203" s="4"/>
      <c r="I203" s="4">
        <v>25000</v>
      </c>
      <c r="J203" s="42"/>
      <c r="L203" s="42"/>
    </row>
    <row r="204" spans="1:12" x14ac:dyDescent="0.3">
      <c r="A204" s="58"/>
      <c r="B204" s="8">
        <v>6171</v>
      </c>
      <c r="C204" s="8">
        <v>5182</v>
      </c>
      <c r="D204" s="8" t="s">
        <v>101</v>
      </c>
      <c r="E204" s="60">
        <v>70000</v>
      </c>
      <c r="F204" s="4"/>
      <c r="G204" s="4">
        <v>70000</v>
      </c>
      <c r="H204" s="4">
        <f t="shared" ref="H204" si="43">+I204-G204</f>
        <v>110000</v>
      </c>
      <c r="I204" s="4">
        <v>180000</v>
      </c>
      <c r="J204" s="42"/>
      <c r="L204" s="42"/>
    </row>
    <row r="205" spans="1:12" x14ac:dyDescent="0.3">
      <c r="A205" s="58"/>
      <c r="B205" s="8">
        <v>6171</v>
      </c>
      <c r="C205" s="8">
        <v>5194</v>
      </c>
      <c r="D205" s="8" t="s">
        <v>16</v>
      </c>
      <c r="E205" s="4">
        <v>5000</v>
      </c>
      <c r="F205" s="4"/>
      <c r="G205" s="4">
        <v>5000</v>
      </c>
      <c r="H205" s="4"/>
      <c r="I205" s="4">
        <v>5000</v>
      </c>
      <c r="J205" s="42"/>
      <c r="L205" s="42"/>
    </row>
    <row r="206" spans="1:12" x14ac:dyDescent="0.3">
      <c r="A206" s="58"/>
      <c r="B206" s="8">
        <v>6171</v>
      </c>
      <c r="C206" s="8">
        <v>5221</v>
      </c>
      <c r="D206" s="8" t="s">
        <v>122</v>
      </c>
      <c r="E206" s="4">
        <v>5000</v>
      </c>
      <c r="F206" s="4"/>
      <c r="G206" s="4">
        <v>5000</v>
      </c>
      <c r="H206" s="4"/>
      <c r="I206" s="4">
        <v>5000</v>
      </c>
      <c r="J206" s="42"/>
      <c r="L206" s="42"/>
    </row>
    <row r="207" spans="1:12" x14ac:dyDescent="0.3">
      <c r="A207" s="58"/>
      <c r="B207" s="8">
        <v>6171</v>
      </c>
      <c r="C207" s="8">
        <v>5222</v>
      </c>
      <c r="D207" s="8" t="s">
        <v>107</v>
      </c>
      <c r="E207" s="4">
        <v>50000</v>
      </c>
      <c r="F207" s="4"/>
      <c r="G207" s="4">
        <v>50000</v>
      </c>
      <c r="H207" s="4"/>
      <c r="I207" s="4">
        <v>50000</v>
      </c>
      <c r="J207" s="42"/>
      <c r="L207" s="42"/>
    </row>
    <row r="208" spans="1:12" x14ac:dyDescent="0.3">
      <c r="A208" s="58"/>
      <c r="B208" s="8">
        <v>6171</v>
      </c>
      <c r="C208" s="8">
        <v>5229</v>
      </c>
      <c r="D208" s="8" t="s">
        <v>55</v>
      </c>
      <c r="E208" s="4">
        <v>150000</v>
      </c>
      <c r="F208" s="4"/>
      <c r="G208" s="4">
        <v>150000</v>
      </c>
      <c r="H208" s="4"/>
      <c r="I208" s="4">
        <v>150000</v>
      </c>
      <c r="J208" s="42"/>
      <c r="L208" s="42"/>
    </row>
    <row r="209" spans="1:12" x14ac:dyDescent="0.3">
      <c r="A209" s="58"/>
      <c r="B209" s="8">
        <v>6171</v>
      </c>
      <c r="C209" s="8">
        <v>5321</v>
      </c>
      <c r="D209" s="8" t="s">
        <v>123</v>
      </c>
      <c r="E209" s="4">
        <v>40000</v>
      </c>
      <c r="F209" s="4"/>
      <c r="G209" s="4">
        <v>40000</v>
      </c>
      <c r="H209" s="4"/>
      <c r="I209" s="4">
        <v>40000</v>
      </c>
      <c r="J209" s="42"/>
      <c r="L209" s="42"/>
    </row>
    <row r="210" spans="1:12" x14ac:dyDescent="0.3">
      <c r="A210" s="58"/>
      <c r="B210" s="8">
        <v>6171</v>
      </c>
      <c r="C210" s="8">
        <v>5361</v>
      </c>
      <c r="D210" s="8" t="s">
        <v>124</v>
      </c>
      <c r="E210" s="4">
        <v>35000</v>
      </c>
      <c r="F210" s="4"/>
      <c r="G210" s="4">
        <v>35000</v>
      </c>
      <c r="H210" s="4"/>
      <c r="I210" s="4">
        <v>35000</v>
      </c>
      <c r="J210" s="42"/>
      <c r="L210" s="42"/>
    </row>
    <row r="211" spans="1:12" x14ac:dyDescent="0.3">
      <c r="A211" s="58"/>
      <c r="B211" s="8">
        <v>6171</v>
      </c>
      <c r="C211" s="8">
        <v>5362</v>
      </c>
      <c r="D211" s="36" t="s">
        <v>155</v>
      </c>
      <c r="E211" s="4">
        <v>5000</v>
      </c>
      <c r="F211" s="4"/>
      <c r="G211" s="4">
        <v>5000</v>
      </c>
      <c r="H211" s="4">
        <f t="shared" ref="H211:H212" si="44">+I211-G211</f>
        <v>1000</v>
      </c>
      <c r="I211" s="4">
        <v>6000</v>
      </c>
      <c r="J211" s="42"/>
      <c r="L211" s="42"/>
    </row>
    <row r="212" spans="1:12" x14ac:dyDescent="0.3">
      <c r="A212" s="58"/>
      <c r="B212" s="8">
        <v>6171</v>
      </c>
      <c r="C212" s="8">
        <v>6122</v>
      </c>
      <c r="D212" s="36" t="s">
        <v>109</v>
      </c>
      <c r="E212" s="4">
        <f>500000+750000</f>
        <v>1250000</v>
      </c>
      <c r="F212" s="4"/>
      <c r="G212" s="4">
        <f>500000+750000</f>
        <v>1250000</v>
      </c>
      <c r="H212" s="4">
        <f t="shared" si="44"/>
        <v>-165000</v>
      </c>
      <c r="I212" s="4">
        <f>500000+750000-165000</f>
        <v>1085000</v>
      </c>
      <c r="J212" s="42"/>
      <c r="L212" s="42"/>
    </row>
    <row r="213" spans="1:12" x14ac:dyDescent="0.3">
      <c r="A213" s="58"/>
      <c r="B213" s="19">
        <v>6171</v>
      </c>
      <c r="C213" s="19" t="s">
        <v>3</v>
      </c>
      <c r="D213" s="19"/>
      <c r="E213" s="20">
        <f t="shared" ref="E213:I213" si="45">SUM(E181:E212)</f>
        <v>5392000</v>
      </c>
      <c r="F213" s="20">
        <f t="shared" si="45"/>
        <v>0</v>
      </c>
      <c r="G213" s="20">
        <f t="shared" si="45"/>
        <v>5392000</v>
      </c>
      <c r="H213" s="20">
        <f t="shared" si="45"/>
        <v>0</v>
      </c>
      <c r="I213" s="20">
        <f t="shared" si="45"/>
        <v>5392000</v>
      </c>
      <c r="J213" s="42"/>
      <c r="L213" s="42"/>
    </row>
    <row r="214" spans="1:12" x14ac:dyDescent="0.3">
      <c r="A214" s="58"/>
      <c r="B214" s="7"/>
      <c r="C214" s="7"/>
      <c r="D214" s="7"/>
      <c r="E214" s="49"/>
      <c r="F214" s="49"/>
      <c r="G214" s="49"/>
      <c r="H214" s="49"/>
      <c r="I214" s="49"/>
      <c r="J214" s="42"/>
      <c r="L214" s="42"/>
    </row>
    <row r="215" spans="1:12" x14ac:dyDescent="0.3">
      <c r="A215" s="58"/>
      <c r="B215" s="7">
        <v>6310</v>
      </c>
      <c r="C215" s="35" t="s">
        <v>156</v>
      </c>
      <c r="D215" s="7"/>
      <c r="E215" s="5"/>
      <c r="F215" s="5"/>
      <c r="G215" s="5"/>
      <c r="H215" s="5"/>
      <c r="I215" s="5"/>
      <c r="J215" s="42"/>
      <c r="L215" s="42"/>
    </row>
    <row r="216" spans="1:12" x14ac:dyDescent="0.3">
      <c r="A216" s="58"/>
      <c r="B216" s="8">
        <v>6310</v>
      </c>
      <c r="C216" s="30">
        <v>5163</v>
      </c>
      <c r="D216" s="8" t="s">
        <v>50</v>
      </c>
      <c r="E216" s="4">
        <v>1000</v>
      </c>
      <c r="F216" s="4"/>
      <c r="G216" s="4">
        <v>1000</v>
      </c>
      <c r="H216" s="4"/>
      <c r="I216" s="4">
        <v>1000</v>
      </c>
      <c r="J216" s="42"/>
      <c r="L216" s="42"/>
    </row>
    <row r="217" spans="1:12" x14ac:dyDescent="0.3">
      <c r="A217" s="58"/>
      <c r="B217" s="19">
        <v>6310</v>
      </c>
      <c r="C217" s="19" t="s">
        <v>3</v>
      </c>
      <c r="D217" s="19"/>
      <c r="E217" s="20">
        <f t="shared" ref="E217:I217" si="46">+E216</f>
        <v>1000</v>
      </c>
      <c r="F217" s="20">
        <f t="shared" si="46"/>
        <v>0</v>
      </c>
      <c r="G217" s="20">
        <f t="shared" si="46"/>
        <v>1000</v>
      </c>
      <c r="H217" s="20">
        <f t="shared" si="46"/>
        <v>0</v>
      </c>
      <c r="I217" s="20">
        <f t="shared" si="46"/>
        <v>1000</v>
      </c>
      <c r="J217" s="42"/>
      <c r="L217" s="42"/>
    </row>
    <row r="218" spans="1:12" x14ac:dyDescent="0.3">
      <c r="A218" s="58"/>
      <c r="B218" s="7"/>
      <c r="C218" s="7"/>
      <c r="D218" s="7"/>
      <c r="E218" s="5"/>
      <c r="F218" s="5"/>
      <c r="G218" s="5"/>
      <c r="H218" s="5"/>
      <c r="I218" s="5"/>
      <c r="J218" s="42"/>
      <c r="L218" s="42"/>
    </row>
    <row r="219" spans="1:12" x14ac:dyDescent="0.3">
      <c r="A219" s="58"/>
      <c r="B219" s="7">
        <v>6320</v>
      </c>
      <c r="C219" s="7" t="s">
        <v>91</v>
      </c>
      <c r="D219" s="7"/>
      <c r="E219" s="5"/>
      <c r="F219" s="5"/>
      <c r="G219" s="5"/>
      <c r="H219" s="5"/>
      <c r="I219" s="5"/>
      <c r="J219" s="42"/>
      <c r="L219" s="42"/>
    </row>
    <row r="220" spans="1:12" x14ac:dyDescent="0.3">
      <c r="A220" s="58"/>
      <c r="B220" s="8">
        <v>6320</v>
      </c>
      <c r="C220" s="8">
        <v>5163</v>
      </c>
      <c r="D220" s="8" t="s">
        <v>50</v>
      </c>
      <c r="E220" s="4">
        <v>100000</v>
      </c>
      <c r="F220" s="4"/>
      <c r="G220" s="4">
        <v>100000</v>
      </c>
      <c r="H220" s="4"/>
      <c r="I220" s="4">
        <v>100000</v>
      </c>
      <c r="J220" s="42"/>
      <c r="L220" s="42"/>
    </row>
    <row r="221" spans="1:12" x14ac:dyDescent="0.3">
      <c r="A221" s="58"/>
      <c r="B221" s="19">
        <v>6320</v>
      </c>
      <c r="C221" s="19" t="s">
        <v>3</v>
      </c>
      <c r="D221" s="19"/>
      <c r="E221" s="20">
        <f t="shared" ref="E221:I221" si="47">+E220</f>
        <v>100000</v>
      </c>
      <c r="F221" s="20">
        <f t="shared" si="47"/>
        <v>0</v>
      </c>
      <c r="G221" s="20">
        <f t="shared" si="47"/>
        <v>100000</v>
      </c>
      <c r="H221" s="20">
        <f t="shared" si="47"/>
        <v>0</v>
      </c>
      <c r="I221" s="20">
        <f t="shared" si="47"/>
        <v>100000</v>
      </c>
      <c r="J221" s="42"/>
      <c r="L221" s="42"/>
    </row>
    <row r="222" spans="1:12" x14ac:dyDescent="0.3">
      <c r="A222" s="58"/>
      <c r="B222" s="7"/>
      <c r="C222" s="7"/>
      <c r="D222" s="7"/>
      <c r="E222" s="49"/>
      <c r="F222" s="49"/>
      <c r="G222" s="49"/>
      <c r="H222" s="49"/>
      <c r="I222" s="49"/>
      <c r="J222" s="42"/>
      <c r="L222" s="42"/>
    </row>
    <row r="223" spans="1:12" x14ac:dyDescent="0.3">
      <c r="A223" s="58"/>
      <c r="B223" s="7">
        <v>6330</v>
      </c>
      <c r="C223" s="7" t="s">
        <v>102</v>
      </c>
      <c r="D223" s="7"/>
      <c r="E223" s="5"/>
      <c r="F223" s="5"/>
      <c r="G223" s="5"/>
      <c r="H223" s="5"/>
      <c r="I223" s="5"/>
      <c r="J223" s="42"/>
      <c r="L223" s="42"/>
    </row>
    <row r="224" spans="1:12" x14ac:dyDescent="0.3">
      <c r="A224" s="58"/>
      <c r="B224" s="8">
        <v>6330</v>
      </c>
      <c r="C224" s="8">
        <v>5345</v>
      </c>
      <c r="D224" s="8" t="s">
        <v>103</v>
      </c>
      <c r="E224" s="4">
        <v>0</v>
      </c>
      <c r="F224" s="4"/>
      <c r="G224" s="4">
        <v>0</v>
      </c>
      <c r="H224" s="4"/>
      <c r="I224" s="4">
        <v>0</v>
      </c>
      <c r="J224" s="42"/>
      <c r="L224" s="42"/>
    </row>
    <row r="225" spans="1:12" x14ac:dyDescent="0.3">
      <c r="A225" s="58"/>
      <c r="B225" s="19">
        <v>6330</v>
      </c>
      <c r="C225" s="19" t="s">
        <v>3</v>
      </c>
      <c r="D225" s="19"/>
      <c r="E225" s="20">
        <f t="shared" ref="E225:I225" si="48">+E224</f>
        <v>0</v>
      </c>
      <c r="F225" s="20">
        <f t="shared" si="48"/>
        <v>0</v>
      </c>
      <c r="G225" s="20">
        <f t="shared" si="48"/>
        <v>0</v>
      </c>
      <c r="H225" s="20">
        <f t="shared" si="48"/>
        <v>0</v>
      </c>
      <c r="I225" s="20">
        <f t="shared" si="48"/>
        <v>0</v>
      </c>
      <c r="J225" s="42"/>
      <c r="L225" s="42"/>
    </row>
    <row r="226" spans="1:12" x14ac:dyDescent="0.3">
      <c r="A226" s="58"/>
      <c r="B226" s="7"/>
      <c r="C226" s="7"/>
      <c r="D226" s="7"/>
      <c r="E226" s="5"/>
      <c r="F226" s="5"/>
      <c r="G226" s="5"/>
      <c r="H226" s="5"/>
      <c r="I226" s="5"/>
      <c r="J226" s="42"/>
      <c r="L226" s="42"/>
    </row>
    <row r="227" spans="1:12" x14ac:dyDescent="0.3">
      <c r="A227" s="58"/>
      <c r="B227" s="7">
        <v>6399</v>
      </c>
      <c r="C227" s="7" t="s">
        <v>57</v>
      </c>
      <c r="D227" s="7"/>
      <c r="E227" s="5"/>
      <c r="F227" s="5"/>
      <c r="G227" s="5"/>
      <c r="H227" s="5"/>
      <c r="I227" s="5"/>
      <c r="J227" s="42"/>
      <c r="L227" s="42"/>
    </row>
    <row r="228" spans="1:12" x14ac:dyDescent="0.3">
      <c r="A228" s="58"/>
      <c r="B228" s="8">
        <v>6399</v>
      </c>
      <c r="C228" s="8">
        <v>5362</v>
      </c>
      <c r="D228" s="8" t="s">
        <v>56</v>
      </c>
      <c r="E228" s="4">
        <v>120000</v>
      </c>
      <c r="F228" s="4"/>
      <c r="G228" s="4">
        <v>120000</v>
      </c>
      <c r="H228" s="4">
        <f t="shared" ref="H228" si="49">+I228-G228</f>
        <v>280000</v>
      </c>
      <c r="I228" s="4">
        <v>400000</v>
      </c>
      <c r="J228" s="42"/>
      <c r="L228" s="42"/>
    </row>
    <row r="229" spans="1:12" x14ac:dyDescent="0.3">
      <c r="A229" s="58"/>
      <c r="B229" s="19">
        <v>6399</v>
      </c>
      <c r="C229" s="19" t="s">
        <v>3</v>
      </c>
      <c r="D229" s="19"/>
      <c r="E229" s="20">
        <f t="shared" ref="E229:I229" si="50">+E228</f>
        <v>120000</v>
      </c>
      <c r="F229" s="20">
        <f t="shared" si="50"/>
        <v>0</v>
      </c>
      <c r="G229" s="20">
        <f t="shared" si="50"/>
        <v>120000</v>
      </c>
      <c r="H229" s="20">
        <f t="shared" si="50"/>
        <v>280000</v>
      </c>
      <c r="I229" s="20">
        <f t="shared" si="50"/>
        <v>400000</v>
      </c>
      <c r="J229" s="42"/>
      <c r="L229" s="42"/>
    </row>
    <row r="230" spans="1:12" x14ac:dyDescent="0.3">
      <c r="A230" s="58"/>
      <c r="B230" s="7"/>
      <c r="C230" s="7"/>
      <c r="D230" s="7"/>
      <c r="E230" s="5"/>
      <c r="F230" s="5"/>
      <c r="G230" s="5"/>
      <c r="H230" s="5"/>
      <c r="I230" s="5"/>
      <c r="J230" s="42"/>
      <c r="L230" s="42"/>
    </row>
    <row r="231" spans="1:12" x14ac:dyDescent="0.3">
      <c r="A231" s="58"/>
      <c r="B231" s="43">
        <v>6402</v>
      </c>
      <c r="C231" s="43" t="s">
        <v>169</v>
      </c>
      <c r="D231" s="43"/>
      <c r="E231" s="5"/>
      <c r="F231" s="5"/>
      <c r="G231" s="5"/>
      <c r="H231" s="5"/>
      <c r="I231" s="5"/>
      <c r="J231" s="42"/>
      <c r="L231" s="42"/>
    </row>
    <row r="232" spans="1:12" x14ac:dyDescent="0.3">
      <c r="A232" s="58"/>
      <c r="B232" s="44">
        <v>6402</v>
      </c>
      <c r="C232" s="44">
        <v>5364</v>
      </c>
      <c r="D232" s="44" t="s">
        <v>170</v>
      </c>
      <c r="E232" s="4">
        <v>0</v>
      </c>
      <c r="F232" s="4"/>
      <c r="G232" s="4">
        <v>0</v>
      </c>
      <c r="H232" s="4"/>
      <c r="I232" s="4">
        <v>0</v>
      </c>
      <c r="J232" s="42"/>
      <c r="L232" s="42"/>
    </row>
    <row r="233" spans="1:12" x14ac:dyDescent="0.3">
      <c r="A233" s="58"/>
      <c r="B233" s="37">
        <v>6402</v>
      </c>
      <c r="C233" s="37" t="s">
        <v>3</v>
      </c>
      <c r="D233" s="37"/>
      <c r="E233" s="18">
        <f t="shared" ref="E233:I233" si="51">+E232</f>
        <v>0</v>
      </c>
      <c r="F233" s="18">
        <f t="shared" si="51"/>
        <v>0</v>
      </c>
      <c r="G233" s="18">
        <f t="shared" si="51"/>
        <v>0</v>
      </c>
      <c r="H233" s="18">
        <f t="shared" si="51"/>
        <v>0</v>
      </c>
      <c r="I233" s="18">
        <f t="shared" si="51"/>
        <v>0</v>
      </c>
      <c r="J233" s="42"/>
      <c r="L233" s="42"/>
    </row>
    <row r="234" spans="1:12" x14ac:dyDescent="0.3">
      <c r="A234" s="58"/>
      <c r="B234" s="7"/>
      <c r="C234" s="7"/>
      <c r="D234" s="7"/>
      <c r="E234" s="5"/>
      <c r="F234" s="5"/>
      <c r="G234" s="5"/>
      <c r="H234" s="5"/>
      <c r="I234" s="5"/>
      <c r="J234" s="42"/>
      <c r="L234" s="42"/>
    </row>
    <row r="235" spans="1:12" x14ac:dyDescent="0.3">
      <c r="A235" s="58"/>
      <c r="B235" s="15" t="s">
        <v>58</v>
      </c>
      <c r="C235" s="15"/>
      <c r="D235" s="15"/>
      <c r="E235" s="46">
        <f t="shared" ref="E235:H235" si="52">+E229+E225+E221+E213+E156+E149+E145+E139+E131+E127+E123+E119+E110+E106+E92+E84+E77+E71+E67+E63+E57+E51+E43+E39+E21+E17+E13+E217+E164+E115+E96+E25+E88+E233+E178+E100+E171</f>
        <v>40826000</v>
      </c>
      <c r="F235" s="46">
        <f t="shared" si="52"/>
        <v>0</v>
      </c>
      <c r="G235" s="46">
        <f t="shared" si="52"/>
        <v>40826000</v>
      </c>
      <c r="H235" s="46">
        <f t="shared" si="52"/>
        <v>1073134.44</v>
      </c>
      <c r="I235" s="46">
        <f>+I229+I225+I221+I213+I156+I149+I145+I139+I131+I127+I123+I119+I110+I106+I92+I84+I77+I71+I67+I63+I57+I51+I43+I39+I21+I17+I13+I217+I164+I115+I96+I25+I88+I233+I178+I100+I171</f>
        <v>41899134.439999998</v>
      </c>
      <c r="J235" s="42"/>
      <c r="L235" s="42"/>
    </row>
    <row r="236" spans="1:12" ht="15.75" customHeight="1" x14ac:dyDescent="0.3">
      <c r="A236" s="58"/>
      <c r="B236" s="13"/>
      <c r="C236" s="13"/>
      <c r="D236" s="10"/>
      <c r="E236" s="50"/>
      <c r="F236" s="50"/>
      <c r="G236" s="50"/>
      <c r="H236" s="50"/>
      <c r="I236" s="50"/>
    </row>
    <row r="237" spans="1:12" x14ac:dyDescent="0.3">
      <c r="B237" s="12"/>
      <c r="C237" s="12"/>
      <c r="D237" s="56"/>
      <c r="E237" s="55"/>
      <c r="F237" s="55"/>
      <c r="G237" s="55"/>
      <c r="H237" s="55"/>
      <c r="I237" s="55"/>
    </row>
    <row r="238" spans="1:12" x14ac:dyDescent="0.3">
      <c r="B238" s="12"/>
      <c r="C238" s="12"/>
      <c r="D238" s="56"/>
      <c r="E238" s="55"/>
      <c r="F238" s="55"/>
      <c r="G238" s="55"/>
      <c r="H238" s="55"/>
    </row>
    <row r="239" spans="1:12" x14ac:dyDescent="0.3">
      <c r="B239" s="12" t="s">
        <v>160</v>
      </c>
      <c r="D239" s="14">
        <v>45540</v>
      </c>
      <c r="E239" s="51"/>
      <c r="F239" s="51"/>
      <c r="G239" s="51"/>
      <c r="H239" s="51"/>
      <c r="I239" s="51"/>
    </row>
    <row r="240" spans="1:12" x14ac:dyDescent="0.3">
      <c r="B240" s="12" t="s">
        <v>161</v>
      </c>
      <c r="D240" s="14">
        <v>45546</v>
      </c>
    </row>
    <row r="241" spans="2:9" x14ac:dyDescent="0.3">
      <c r="B241" s="12" t="s">
        <v>162</v>
      </c>
      <c r="E241" s="54"/>
      <c r="F241" s="54"/>
      <c r="G241" s="54"/>
      <c r="H241" s="54"/>
      <c r="I241" s="54"/>
    </row>
    <row r="244" spans="2:9" ht="15" hidden="1" x14ac:dyDescent="0.25">
      <c r="G244" s="55">
        <f>+'[1]Výdaje 2024'!$F$239</f>
        <v>40756000</v>
      </c>
    </row>
    <row r="245" spans="2:9" ht="15" hidden="1" x14ac:dyDescent="0.25">
      <c r="G245" s="59">
        <f>+G235-G244</f>
        <v>70000</v>
      </c>
    </row>
    <row r="246" spans="2:9" ht="15" hidden="1" x14ac:dyDescent="0.25">
      <c r="E246" s="52"/>
      <c r="F246" s="52"/>
      <c r="G246" s="52" t="s">
        <v>178</v>
      </c>
      <c r="H246" s="52"/>
    </row>
  </sheetData>
  <autoFilter ref="A3:I236"/>
  <mergeCells count="1">
    <mergeCell ref="B1:G1"/>
  </mergeCells>
  <pageMargins left="0.23622047244094491" right="0.23622047244094491" top="0.74803149606299213" bottom="0.74803149606299213" header="0.31496062992125984" footer="0.31496062992125984"/>
  <pageSetup paperSize="9" scale="79" fitToHeight="0" orientation="portrait" verticalDpi="4294967295" r:id="rId1"/>
  <headerFooter>
    <oddFooter>&amp;Lvýdaje &amp;R&amp;P / &amp;N</oddFooter>
  </headerFooter>
  <rowBreaks count="4" manualBreakCount="4">
    <brk id="58" min="1" max="9" man="1"/>
    <brk id="111" min="1" max="9" man="1"/>
    <brk id="172" min="1" max="9" man="1"/>
    <brk id="226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Příjmy</vt:lpstr>
      <vt:lpstr>Výdaje</vt:lpstr>
      <vt:lpstr>Příjmy!Oblast_tisku</vt:lpstr>
      <vt:lpstr>Výdaje!Oblast_tisku</vt:lpstr>
    </vt:vector>
  </TitlesOfParts>
  <Company>Obecní úřad Červený Újezd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Windows User</cp:lastModifiedBy>
  <cp:lastPrinted>2024-09-05T06:11:43Z</cp:lastPrinted>
  <dcterms:created xsi:type="dcterms:W3CDTF">2009-12-07T16:14:56Z</dcterms:created>
  <dcterms:modified xsi:type="dcterms:W3CDTF">2024-09-11T15:55:04Z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