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echpoint\Desktop\"/>
    </mc:Choice>
  </mc:AlternateContent>
  <bookViews>
    <workbookView xWindow="0" yWindow="0" windowWidth="21570" windowHeight="8145" tabRatio="454" activeTab="1"/>
  </bookViews>
  <sheets>
    <sheet name="Příjmy " sheetId="1" r:id="rId1"/>
    <sheet name="Výdaje" sheetId="2" r:id="rId2"/>
  </sheets>
  <definedNames>
    <definedName name="_xlnm.Print_Area" localSheetId="0">'Příjmy '!$A$1:$F$78</definedName>
    <definedName name="_xlnm.Print_Area" localSheetId="1">Výdaje!$A$1:$F$230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4" i="1"/>
  <c r="F25" i="1"/>
  <c r="E69" i="1" l="1"/>
  <c r="E65" i="1"/>
  <c r="E61" i="1"/>
  <c r="E56" i="1"/>
  <c r="E52" i="1"/>
  <c r="E46" i="1"/>
  <c r="E42" i="1"/>
  <c r="E38" i="1"/>
  <c r="E34" i="1"/>
  <c r="E30" i="1"/>
  <c r="E26" i="1"/>
  <c r="D228" i="2"/>
  <c r="E228" i="2"/>
  <c r="F228" i="2"/>
  <c r="E224" i="2"/>
  <c r="E222" i="2"/>
  <c r="E218" i="2"/>
  <c r="E214" i="2"/>
  <c r="E210" i="2"/>
  <c r="E206" i="2"/>
  <c r="E202" i="2"/>
  <c r="E167" i="2"/>
  <c r="E160" i="2"/>
  <c r="E152" i="2"/>
  <c r="E145" i="2"/>
  <c r="E141" i="2"/>
  <c r="E135" i="2"/>
  <c r="E127" i="2"/>
  <c r="E123" i="2"/>
  <c r="E119" i="2"/>
  <c r="E115" i="2"/>
  <c r="E111" i="2"/>
  <c r="E107" i="2"/>
  <c r="E103" i="2"/>
  <c r="E97" i="2"/>
  <c r="E93" i="2"/>
  <c r="E89" i="2"/>
  <c r="E85" i="2"/>
  <c r="E81" i="2"/>
  <c r="E74" i="2"/>
  <c r="E68" i="2"/>
  <c r="E64" i="2"/>
  <c r="E60" i="2"/>
  <c r="E54" i="2"/>
  <c r="E48" i="2"/>
  <c r="E43" i="2"/>
  <c r="E39" i="2"/>
  <c r="E25" i="2"/>
  <c r="E21" i="2"/>
  <c r="E17" i="2"/>
  <c r="E13" i="2"/>
  <c r="F222" i="2"/>
  <c r="F218" i="2"/>
  <c r="F214" i="2"/>
  <c r="F210" i="2"/>
  <c r="F206" i="2"/>
  <c r="F201" i="2"/>
  <c r="F202" i="2" s="1"/>
  <c r="F167" i="2"/>
  <c r="F160" i="2"/>
  <c r="F152" i="2"/>
  <c r="F145" i="2"/>
  <c r="F141" i="2"/>
  <c r="F135" i="2"/>
  <c r="F127" i="2"/>
  <c r="F123" i="2"/>
  <c r="F119" i="2"/>
  <c r="F115" i="2"/>
  <c r="F111" i="2"/>
  <c r="F107" i="2"/>
  <c r="F103" i="2"/>
  <c r="F97" i="2"/>
  <c r="F93" i="2"/>
  <c r="F89" i="2"/>
  <c r="F85" i="2"/>
  <c r="F81" i="2"/>
  <c r="F74" i="2"/>
  <c r="F68" i="2"/>
  <c r="F64" i="2"/>
  <c r="F60" i="2"/>
  <c r="F54" i="2"/>
  <c r="F48" i="2"/>
  <c r="F46" i="2"/>
  <c r="F43" i="2"/>
  <c r="F39" i="2"/>
  <c r="F25" i="2"/>
  <c r="F21" i="2"/>
  <c r="F16" i="2"/>
  <c r="F17" i="2" s="1"/>
  <c r="F13" i="2"/>
  <c r="F11" i="2"/>
  <c r="F69" i="1"/>
  <c r="F64" i="1"/>
  <c r="F65" i="1" s="1"/>
  <c r="F61" i="1"/>
  <c r="F56" i="1"/>
  <c r="F52" i="1"/>
  <c r="F46" i="1"/>
  <c r="F42" i="1"/>
  <c r="F38" i="1"/>
  <c r="F34" i="1"/>
  <c r="F30" i="1"/>
  <c r="E71" i="1" l="1"/>
  <c r="E74" i="1" s="1"/>
  <c r="F224" i="2"/>
  <c r="D11" i="2" l="1"/>
  <c r="D13" i="2"/>
  <c r="D16" i="2"/>
  <c r="D17" i="2" s="1"/>
  <c r="D21" i="2"/>
  <c r="D25" i="2"/>
  <c r="D39" i="2"/>
  <c r="D43" i="2"/>
  <c r="D46" i="2"/>
  <c r="D48" i="2" s="1"/>
  <c r="D54" i="2"/>
  <c r="D60" i="2"/>
  <c r="D64" i="2"/>
  <c r="D68" i="2"/>
  <c r="D74" i="2"/>
  <c r="D81" i="2"/>
  <c r="D85" i="2"/>
  <c r="D89" i="2"/>
  <c r="D93" i="2"/>
  <c r="D97" i="2"/>
  <c r="D103" i="2"/>
  <c r="D107" i="2"/>
  <c r="D111" i="2"/>
  <c r="D115" i="2"/>
  <c r="D119" i="2"/>
  <c r="D123" i="2"/>
  <c r="D127" i="2"/>
  <c r="D135" i="2"/>
  <c r="D141" i="2"/>
  <c r="D145" i="2"/>
  <c r="D152" i="2"/>
  <c r="D160" i="2"/>
  <c r="D167" i="2"/>
  <c r="D201" i="2"/>
  <c r="D202" i="2" s="1"/>
  <c r="D206" i="2"/>
  <c r="D210" i="2"/>
  <c r="D214" i="2"/>
  <c r="D218" i="2"/>
  <c r="D222" i="2"/>
  <c r="D22" i="1"/>
  <c r="D30" i="1"/>
  <c r="D34" i="1"/>
  <c r="D38" i="1"/>
  <c r="D42" i="1"/>
  <c r="D46" i="1"/>
  <c r="D52" i="1"/>
  <c r="D56" i="1"/>
  <c r="D61" i="1"/>
  <c r="D64" i="1"/>
  <c r="D65" i="1" s="1"/>
  <c r="D69" i="1"/>
  <c r="D26" i="1" l="1"/>
  <c r="F22" i="1"/>
  <c r="D71" i="1"/>
  <c r="D74" i="1" s="1"/>
  <c r="D224" i="2"/>
  <c r="F26" i="1" l="1"/>
  <c r="F71" i="1" s="1"/>
  <c r="F74" i="1" s="1"/>
  <c r="A92" i="2"/>
  <c r="A96" i="2"/>
</calcChain>
</file>

<file path=xl/sharedStrings.xml><?xml version="1.0" encoding="utf-8"?>
<sst xmlns="http://schemas.openxmlformats.org/spreadsheetml/2006/main" count="263" uniqueCount="180">
  <si>
    <t>položka</t>
  </si>
  <si>
    <t>text</t>
  </si>
  <si>
    <t>Silnice</t>
  </si>
  <si>
    <t>…</t>
  </si>
  <si>
    <t>Provoz veřejné silniční dopravy</t>
  </si>
  <si>
    <t>Výdaje na dopravní obslužnost</t>
  </si>
  <si>
    <t>Odvádění a čištění odp. vod a nakládání s kaly</t>
  </si>
  <si>
    <t>Ochranné pomůcky ČOV</t>
  </si>
  <si>
    <t>Drobný hm.dlouhodob.majetek</t>
  </si>
  <si>
    <t>Nákup materiálu j.n.</t>
  </si>
  <si>
    <t>Studená voda ČOV</t>
  </si>
  <si>
    <t>Elektrická en.ČOV</t>
  </si>
  <si>
    <t>Tel.poplatky  ČOV</t>
  </si>
  <si>
    <t>Nákup ostatních služeb</t>
  </si>
  <si>
    <t>Neinvest.přísp. zřízeným PO</t>
  </si>
  <si>
    <t>Základní školy</t>
  </si>
  <si>
    <t>Věcné dary</t>
  </si>
  <si>
    <t>Činnosti knihovnické</t>
  </si>
  <si>
    <t>Výdaje na knihy a tisk</t>
  </si>
  <si>
    <t>Ostatní záležitosti kultury</t>
  </si>
  <si>
    <t>Rozhlas a televize i místní rozhlas</t>
  </si>
  <si>
    <t>Zálež.kultury,církví a sděl.prostředků</t>
  </si>
  <si>
    <t>Nákup materíálu</t>
  </si>
  <si>
    <t>Nákup ost. služeb</t>
  </si>
  <si>
    <t>Ost. tělovýchovná činnost</t>
  </si>
  <si>
    <t>Ost.neinv.transf.nezisk. a pod.org.</t>
  </si>
  <si>
    <t>Věřejné osvětlení</t>
  </si>
  <si>
    <t>Ostatní osobní výdaje</t>
  </si>
  <si>
    <t>Elektrická energie</t>
  </si>
  <si>
    <t xml:space="preserve">Nákup ostatních služeb </t>
  </si>
  <si>
    <t>Sběr a odvoz nebezpečných odpadů</t>
  </si>
  <si>
    <t>Sběr a odvoz komunálních odpadů</t>
  </si>
  <si>
    <t>Sběr a odvoz ostatních odpadů BIO</t>
  </si>
  <si>
    <t>Pohonné hmoty a maziva</t>
  </si>
  <si>
    <t>Dary obyvatelstvu</t>
  </si>
  <si>
    <t>Zastupitelstva obcí</t>
  </si>
  <si>
    <t>Odměny členů zastupitelstva a krajů</t>
  </si>
  <si>
    <t>Pov.poj.na soc.zab.a př.na st.p.z.</t>
  </si>
  <si>
    <t>Pov.poj.na veř.zdr.pojištění</t>
  </si>
  <si>
    <t xml:space="preserve">Cestovné </t>
  </si>
  <si>
    <t>Činnost místní správy</t>
  </si>
  <si>
    <t>Pov. poj.na veř.zdr. pojištění</t>
  </si>
  <si>
    <t>Pov.poj.na úrazové pojištění</t>
  </si>
  <si>
    <t>Výdaje na prádlo,oděv a obuv</t>
  </si>
  <si>
    <t>Výdaje na knihy,účetní pomůcky a tisk</t>
  </si>
  <si>
    <t>Drobný hmotný dlouhodobý majetek</t>
  </si>
  <si>
    <t>Nákup zboží</t>
  </si>
  <si>
    <t>Studená voda</t>
  </si>
  <si>
    <t>Plyn</t>
  </si>
  <si>
    <t>Služby telekom. a radiokomunikací</t>
  </si>
  <si>
    <t>Služby peněžních ústavů</t>
  </si>
  <si>
    <t>Nákup ostatních služeb (včetně účetní)</t>
  </si>
  <si>
    <t>Výdaje na dodavat.zajišť. oprav a údrž.</t>
  </si>
  <si>
    <t>Cestovné</t>
  </si>
  <si>
    <t>Výdaje na poř.věcí a služeb.pohošť.</t>
  </si>
  <si>
    <t>Ost.neinv.transf.nezisk. a podob.organ.</t>
  </si>
  <si>
    <t>Platby daní a popl.st. rozpočtu</t>
  </si>
  <si>
    <t>Ost.finanční operace</t>
  </si>
  <si>
    <t>Celkem výdaje</t>
  </si>
  <si>
    <t>Rozpočtové příjmy</t>
  </si>
  <si>
    <t xml:space="preserve">paragraf </t>
  </si>
  <si>
    <t>Daň z příjmů práv.osob</t>
  </si>
  <si>
    <t>Daň z příjmů práv.osob za obce</t>
  </si>
  <si>
    <t>Daň z přidané hodnoty</t>
  </si>
  <si>
    <t>Poplatek ze psů</t>
  </si>
  <si>
    <t>Poplatek za užívání veř. prostranství</t>
  </si>
  <si>
    <t>Správní poplatky</t>
  </si>
  <si>
    <t>Daň z nemovitosti</t>
  </si>
  <si>
    <t>Přijaté nekapitál.příspěvky a náhrady</t>
  </si>
  <si>
    <t>Záležitost kultury apod.</t>
  </si>
  <si>
    <t>Nebytové hospodářství</t>
  </si>
  <si>
    <t>Příjmy z pronájmu ost.nem.a jejich čás</t>
  </si>
  <si>
    <t>Komunální služby a územní rozvoj</t>
  </si>
  <si>
    <t>Příjmy z prodeje pozemků</t>
  </si>
  <si>
    <t>...</t>
  </si>
  <si>
    <t>Příjmy z prodeje zboží</t>
  </si>
  <si>
    <t>Příjmy a výdaje z  úvěr.finanč.operací</t>
  </si>
  <si>
    <t>Celkem</t>
  </si>
  <si>
    <t>Odvádění a čištění odpadních vod j.n.</t>
  </si>
  <si>
    <t>Příjmy z posytování služeb a výrobků</t>
  </si>
  <si>
    <t>Přijaté nekapitálové příspěvky a náhrady</t>
  </si>
  <si>
    <t>Využívání a zneškodňování komunál. odpa.</t>
  </si>
  <si>
    <t>Výdaje na dodavatelsk. zajišť. opravy a údrž.</t>
  </si>
  <si>
    <t xml:space="preserve">Ost.os.výdaje </t>
  </si>
  <si>
    <t xml:space="preserve">Ostatní os.výdaje </t>
  </si>
  <si>
    <t>Výdaje na dodavatel. zajišť. opravy a údrž.</t>
  </si>
  <si>
    <t>Výdaje na dodavatelské zaj. opravy a údrž.</t>
  </si>
  <si>
    <t>parag.</t>
  </si>
  <si>
    <t>polož.</t>
  </si>
  <si>
    <t>Ost. NI př.transfer. ze státního rozp.</t>
  </si>
  <si>
    <t xml:space="preserve">                   Rozpočtové výdaje</t>
  </si>
  <si>
    <t>Pojištění funkčně nespecifikované</t>
  </si>
  <si>
    <t>Budovy,stavby</t>
  </si>
  <si>
    <t>Ost. příjmy z vlastní činnosti</t>
  </si>
  <si>
    <t>Příjmy z úroků</t>
  </si>
  <si>
    <t>Platy zaměstnanců v prac. poměru</t>
  </si>
  <si>
    <t>Pov.poj.na soc.zab. a př. na st.p.z.</t>
  </si>
  <si>
    <t>Služby pošt.</t>
  </si>
  <si>
    <t>Ostatní služby a činn. v oblasti soc. péče</t>
  </si>
  <si>
    <t>Služby pošt. ČOV</t>
  </si>
  <si>
    <t>Služby peněž. ústavů ČOV</t>
  </si>
  <si>
    <t>Poskytované zálohy vlastní pokladně</t>
  </si>
  <si>
    <t>Převody vlastním fondům v rozp. úz. úr.</t>
  </si>
  <si>
    <t xml:space="preserve">Převody vlastním rozpočtovým účtům </t>
  </si>
  <si>
    <t xml:space="preserve">Výdaje na dodavatel.zajišť.opravy a úd. </t>
  </si>
  <si>
    <t xml:space="preserve">Budovy, haly a stavby </t>
  </si>
  <si>
    <t xml:space="preserve">Využívání a zneškod. komunál. odpadů </t>
  </si>
  <si>
    <t>Neinvest.transfery občanským sdruž.</t>
  </si>
  <si>
    <t>Poplatek za provoz systému Ko</t>
  </si>
  <si>
    <t>Stroje, přístroje a zařízení</t>
  </si>
  <si>
    <t>Mateřské školy</t>
  </si>
  <si>
    <t>Daň z příjmů fyz.osob placená plátci</t>
  </si>
  <si>
    <t>Daň z příjmů fyz.osob zapl. poplatník</t>
  </si>
  <si>
    <t>Daň z příjmů fyz.osob vybíraná srážkou</t>
  </si>
  <si>
    <t>NI př. transf.ze st.r. v rám.souh.dot.</t>
  </si>
  <si>
    <t>Příjmy z pronáj. ost. nem. a jejich část</t>
  </si>
  <si>
    <t xml:space="preserve">Ostatní záležitosti pozemních komunikací </t>
  </si>
  <si>
    <t xml:space="preserve">Ostatní stavby </t>
  </si>
  <si>
    <t>Záležitosti vodních toků a vodohosp. děl</t>
  </si>
  <si>
    <t>Pořízení a zachování hodnot míst. kultury</t>
  </si>
  <si>
    <t>Výdaje na dod. zajišť. opr. a údrž.</t>
  </si>
  <si>
    <t>Péče o vzhled obcí a veřejnou zeleň</t>
  </si>
  <si>
    <t>Neinvest.transfery obec.prosp.spol.</t>
  </si>
  <si>
    <t>Neinvestiční transf. obcím</t>
  </si>
  <si>
    <t>Nákup kolků</t>
  </si>
  <si>
    <t>Ost.  př.transfer. ze státního rozp.</t>
  </si>
  <si>
    <t>Odvody za odněntí půdy ze ZPF</t>
  </si>
  <si>
    <t>Daň z hazardních her</t>
  </si>
  <si>
    <t xml:space="preserve">Výstavba a údržba místních inženýr. sítí </t>
  </si>
  <si>
    <t xml:space="preserve">Budovy, haly a stavby  </t>
  </si>
  <si>
    <t xml:space="preserve">Výdaje na dodavatel. zaj. opravy a údržby </t>
  </si>
  <si>
    <t xml:space="preserve">Územní plánování </t>
  </si>
  <si>
    <t xml:space="preserve">Ost. Nákup dlouh. Nehm. majetku </t>
  </si>
  <si>
    <t>Investičí transfer obcím</t>
  </si>
  <si>
    <t xml:space="preserve">Ochrana obyvatelstva  </t>
  </si>
  <si>
    <t xml:space="preserve">Nespecifikované rezervy </t>
  </si>
  <si>
    <t xml:space="preserve">Sportovní zařízení ve vlastnictví obce </t>
  </si>
  <si>
    <t>Příjmy z pronájmu ost.nem.věcí a jejich</t>
  </si>
  <si>
    <t>Výdaje na dodavatelské pořízení info.</t>
  </si>
  <si>
    <t>Dopravní obslužnost veřejnými službami - linková</t>
  </si>
  <si>
    <t>Neinvestiční transfery krajům</t>
  </si>
  <si>
    <t>Komunální služby a územní rozvoj jinde nezařazené</t>
  </si>
  <si>
    <t>Pozemky</t>
  </si>
  <si>
    <t>Ochranné pomůcky</t>
  </si>
  <si>
    <t>Příjem z poplatku za zhodnocení stavebního pozemku</t>
  </si>
  <si>
    <t>NI př. transf.ze všeob pokladní správy státního rozpočtu.</t>
  </si>
  <si>
    <t>Přijaté příspěvky od osob po pořízení dlouhodobého majetku</t>
  </si>
  <si>
    <t>Příjem sankčních platebpřijatých od jiných osob</t>
  </si>
  <si>
    <t>Převody z rozpočtových účtů</t>
  </si>
  <si>
    <t>Využotí volného čsu dětí a mláděže</t>
  </si>
  <si>
    <t xml:space="preserve">Nákup materiálu jinde nezařazený </t>
  </si>
  <si>
    <t>Volby do zatupitelstev územních samosp.celků</t>
  </si>
  <si>
    <t>Nákup materiálu jinde nezařazený</t>
  </si>
  <si>
    <t>Pohoštění</t>
  </si>
  <si>
    <t>Služby školení a vzdělávání</t>
  </si>
  <si>
    <t>Platby daní státnímu rozpočtu</t>
  </si>
  <si>
    <t>Obecné příjmy y výdaje z fin.opracací</t>
  </si>
  <si>
    <t>Poplatek za obecní systém odp.hospodářství</t>
  </si>
  <si>
    <t>Sportovní zařízení ve vlastníctví obce</t>
  </si>
  <si>
    <t>Neinvestiční transfery nefinančním podnikatelským subj.- právnickým osobám</t>
  </si>
  <si>
    <t>Schváleno dne:</t>
  </si>
  <si>
    <t>Vyvěšeno:</t>
  </si>
  <si>
    <t xml:space="preserve">Sejmuto: </t>
  </si>
  <si>
    <t>Neinvestiční transfery obcím</t>
  </si>
  <si>
    <t>Volba prezidenta republiky</t>
  </si>
  <si>
    <t>5021</t>
  </si>
  <si>
    <t>5169</t>
  </si>
  <si>
    <t>5173</t>
  </si>
  <si>
    <t>5175</t>
  </si>
  <si>
    <t>Finanční vypořádání</t>
  </si>
  <si>
    <t>Vratky transferů poskytnutých z veřejných rozpočtů</t>
  </si>
  <si>
    <t>Ostatní zájmová činnosta rekreace</t>
  </si>
  <si>
    <t xml:space="preserve">Nákup majetkových podílů </t>
  </si>
  <si>
    <t>schválený</t>
  </si>
  <si>
    <t xml:space="preserve">RO č. 1 </t>
  </si>
  <si>
    <t>po změně</t>
  </si>
  <si>
    <t>Rozpočet na rok 2024 - Obec Červený Újezd - ROZPOČTOVÉ OPATŘENÍ č.1</t>
  </si>
  <si>
    <t>NI př.transf z krajů</t>
  </si>
  <si>
    <t>Schváleno dne: 15.02.2024</t>
  </si>
  <si>
    <t>Vyvěšeno: 28.02.2024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</si>
</sst>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_-* #,##0_-;\-* #,##0_-;_-* &quot;-&quot;??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0" fontId="2" fillId="0" borderId="2" xfId="0" applyFont="1" applyFill="1" applyBorder="1" applyAlignment="1"/>
    <xf numFmtId="3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3" fontId="10" fillId="0" borderId="2" xfId="0" applyNumberFormat="1" applyFont="1" applyFill="1" applyBorder="1" applyAlignment="1"/>
    <xf numFmtId="0" fontId="10" fillId="0" borderId="2" xfId="0" applyFont="1" applyBorder="1"/>
    <xf numFmtId="3" fontId="6" fillId="0" borderId="2" xfId="0" applyNumberFormat="1" applyFont="1" applyFill="1" applyBorder="1" applyAlignment="1"/>
    <xf numFmtId="0" fontId="11" fillId="0" borderId="0" xfId="0" applyFont="1"/>
    <xf numFmtId="0" fontId="11" fillId="0" borderId="2" xfId="0" applyFont="1" applyBorder="1"/>
    <xf numFmtId="14" fontId="0" fillId="0" borderId="0" xfId="0" applyNumberFormat="1"/>
    <xf numFmtId="0" fontId="4" fillId="2" borderId="2" xfId="0" applyFont="1" applyFill="1" applyBorder="1" applyAlignment="1">
      <alignment horizontal="left"/>
    </xf>
    <xf numFmtId="3" fontId="4" fillId="2" borderId="2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3" fontId="4" fillId="3" borderId="2" xfId="0" applyNumberFormat="1" applyFont="1" applyFill="1" applyBorder="1" applyAlignment="1"/>
    <xf numFmtId="0" fontId="4" fillId="3" borderId="2" xfId="0" applyFont="1" applyFill="1" applyBorder="1" applyAlignment="1">
      <alignment horizontal="left"/>
    </xf>
    <xf numFmtId="3" fontId="3" fillId="3" borderId="2" xfId="0" applyNumberFormat="1" applyFont="1" applyFill="1" applyBorder="1" applyAlignment="1"/>
    <xf numFmtId="1" fontId="3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8" fillId="2" borderId="3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0" fontId="0" fillId="0" borderId="0" xfId="0"/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164" fontId="0" fillId="0" borderId="0" xfId="2" applyFont="1"/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3" fontId="3" fillId="0" borderId="2" xfId="0" applyNumberFormat="1" applyFont="1" applyFill="1" applyBorder="1" applyAlignment="1"/>
    <xf numFmtId="3" fontId="3" fillId="2" borderId="2" xfId="0" applyNumberFormat="1" applyFont="1" applyFill="1" applyBorder="1" applyAlignment="1"/>
    <xf numFmtId="0" fontId="14" fillId="0" borderId="0" xfId="0" applyFont="1"/>
    <xf numFmtId="165" fontId="3" fillId="0" borderId="2" xfId="0" applyNumberFormat="1" applyFont="1" applyFill="1" applyBorder="1" applyAlignment="1"/>
    <xf numFmtId="0" fontId="3" fillId="0" borderId="2" xfId="0" applyFont="1" applyFill="1" applyBorder="1" applyAlignment="1"/>
    <xf numFmtId="3" fontId="3" fillId="0" borderId="2" xfId="0" applyNumberFormat="1" applyFont="1" applyBorder="1"/>
    <xf numFmtId="166" fontId="14" fillId="0" borderId="0" xfId="2" applyNumberFormat="1" applyFont="1"/>
    <xf numFmtId="0" fontId="15" fillId="0" borderId="0" xfId="0" applyFont="1"/>
    <xf numFmtId="3" fontId="0" fillId="0" borderId="0" xfId="0" applyNumberFormat="1"/>
    <xf numFmtId="0" fontId="16" fillId="0" borderId="0" xfId="0" applyFont="1"/>
    <xf numFmtId="3" fontId="14" fillId="0" borderId="0" xfId="0" applyNumberFormat="1" applyFont="1"/>
    <xf numFmtId="167" fontId="17" fillId="0" borderId="0" xfId="2" applyNumberFormat="1" applyFont="1"/>
    <xf numFmtId="0" fontId="18" fillId="0" borderId="0" xfId="0" applyFont="1"/>
    <xf numFmtId="14" fontId="7" fillId="2" borderId="2" xfId="0" applyNumberFormat="1" applyFont="1" applyFill="1" applyBorder="1" applyAlignment="1">
      <alignment horizontal="center"/>
    </xf>
    <xf numFmtId="0" fontId="0" fillId="0" borderId="0" xfId="0" quotePrefix="1"/>
    <xf numFmtId="0" fontId="19" fillId="0" borderId="0" xfId="0" applyFont="1" applyAlignment="1">
      <alignment horizontal="center"/>
    </xf>
  </cellXfs>
  <cellStyles count="4">
    <cellStyle name="Čárka" xfId="2" builtinId="3"/>
    <cellStyle name="Čárka 2" xfId="3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167970</xdr:colOff>
      <xdr:row>0</xdr:row>
      <xdr:rowOff>20483</xdr:rowOff>
    </xdr:from>
    <xdr:to>
      <xdr:col>0</xdr:col>
      <xdr:colOff>465470</xdr:colOff>
      <xdr:row>1</xdr:row>
      <xdr:rowOff>108641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D924235C-EE75-4376-B03C-8AEB708CE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970" y="20483"/>
          <a:ext cx="297500" cy="3134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167970</xdr:colOff>
      <xdr:row>0</xdr:row>
      <xdr:rowOff>20483</xdr:rowOff>
    </xdr:from>
    <xdr:to>
      <xdr:col>1</xdr:col>
      <xdr:colOff>93995</xdr:colOff>
      <xdr:row>1</xdr:row>
      <xdr:rowOff>108641</xdr:rowOff>
    </xdr:to>
    <xdr:pic>
      <xdr:nvPicPr>
        <xdr:cNvPr id="3" name="Obrázek 2" descr="Znak obce">
          <a:extLst>
            <a:ext uri="{FF2B5EF4-FFF2-40B4-BE49-F238E27FC236}">
              <a16:creationId xmlns:a16="http://schemas.microsoft.com/office/drawing/2014/main" xmlns="" id="{6C4F5D69-29BC-434E-B004-38567303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970" y="20483"/>
          <a:ext cx="297500" cy="3093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zoomScale="93" zoomScaleNormal="93" workbookViewId="0">
      <pane ySplit="3" topLeftCell="A55" activePane="bottomLeft" state="frozen"/>
      <selection pane="bottomLeft" activeCell="E76" sqref="E76"/>
    </sheetView>
  </sheetViews>
  <sheetFormatPr defaultRowHeight="15" x14ac:dyDescent="0.25"/>
  <cols>
    <col min="1" max="1" width="8.42578125" customWidth="1"/>
    <col min="2" max="2" width="8.28515625" customWidth="1"/>
    <col min="3" max="3" width="29.7109375" customWidth="1"/>
    <col min="4" max="6" width="21" style="37" customWidth="1"/>
    <col min="8" max="8" width="12" bestFit="1" customWidth="1"/>
  </cols>
  <sheetData>
    <row r="1" spans="1:6" s="37" customFormat="1" ht="18" x14ac:dyDescent="0.25">
      <c r="A1" s="63" t="s">
        <v>176</v>
      </c>
      <c r="B1" s="63"/>
      <c r="C1" s="63"/>
      <c r="D1" s="63"/>
      <c r="E1" s="63"/>
      <c r="F1" s="63"/>
    </row>
    <row r="2" spans="1:6" s="37" customFormat="1" x14ac:dyDescent="0.25">
      <c r="A2" s="44"/>
      <c r="B2" s="44"/>
      <c r="C2" s="44"/>
      <c r="D2" s="1"/>
      <c r="E2" s="1"/>
      <c r="F2" s="1"/>
    </row>
    <row r="3" spans="1:6" x14ac:dyDescent="0.25">
      <c r="A3" s="29" t="s">
        <v>59</v>
      </c>
      <c r="B3" s="30"/>
      <c r="C3" s="30"/>
      <c r="D3" s="61" t="s">
        <v>173</v>
      </c>
      <c r="E3" s="61" t="s">
        <v>174</v>
      </c>
      <c r="F3" s="61" t="s">
        <v>175</v>
      </c>
    </row>
    <row r="4" spans="1:6" x14ac:dyDescent="0.25">
      <c r="A4" s="2" t="s">
        <v>60</v>
      </c>
      <c r="B4" s="2" t="s">
        <v>0</v>
      </c>
      <c r="C4" s="2" t="s">
        <v>1</v>
      </c>
      <c r="D4" s="3"/>
      <c r="E4" s="3"/>
      <c r="F4" s="3"/>
    </row>
    <row r="5" spans="1:6" x14ac:dyDescent="0.25">
      <c r="A5" s="2"/>
      <c r="B5" s="2"/>
      <c r="C5" s="2"/>
      <c r="D5" s="3"/>
      <c r="E5" s="3"/>
      <c r="F5" s="3"/>
    </row>
    <row r="6" spans="1:6" x14ac:dyDescent="0.25">
      <c r="A6" s="4">
        <v>0</v>
      </c>
      <c r="B6" s="5">
        <v>1111</v>
      </c>
      <c r="C6" s="5" t="s">
        <v>111</v>
      </c>
      <c r="D6" s="6">
        <v>3900000</v>
      </c>
      <c r="E6" s="6"/>
      <c r="F6" s="6">
        <v>3900000</v>
      </c>
    </row>
    <row r="7" spans="1:6" x14ac:dyDescent="0.25">
      <c r="A7" s="4">
        <v>0</v>
      </c>
      <c r="B7" s="5">
        <v>1112</v>
      </c>
      <c r="C7" s="5" t="s">
        <v>112</v>
      </c>
      <c r="D7" s="6">
        <v>325000</v>
      </c>
      <c r="E7" s="6"/>
      <c r="F7" s="6">
        <v>325000</v>
      </c>
    </row>
    <row r="8" spans="1:6" x14ac:dyDescent="0.25">
      <c r="A8" s="4">
        <v>0</v>
      </c>
      <c r="B8" s="5">
        <v>1113</v>
      </c>
      <c r="C8" s="5" t="s">
        <v>113</v>
      </c>
      <c r="D8" s="6">
        <v>1125000</v>
      </c>
      <c r="E8" s="6"/>
      <c r="F8" s="6">
        <v>1125000</v>
      </c>
    </row>
    <row r="9" spans="1:6" x14ac:dyDescent="0.25">
      <c r="A9" s="4">
        <v>0</v>
      </c>
      <c r="B9" s="5">
        <v>1121</v>
      </c>
      <c r="C9" s="5" t="s">
        <v>61</v>
      </c>
      <c r="D9" s="6">
        <v>8500000</v>
      </c>
      <c r="E9" s="6"/>
      <c r="F9" s="6">
        <v>8500000</v>
      </c>
    </row>
    <row r="10" spans="1:6" x14ac:dyDescent="0.25">
      <c r="A10" s="4">
        <v>0</v>
      </c>
      <c r="B10" s="5">
        <v>1122</v>
      </c>
      <c r="C10" s="5" t="s">
        <v>62</v>
      </c>
      <c r="D10" s="11">
        <v>140000</v>
      </c>
      <c r="E10" s="11"/>
      <c r="F10" s="11">
        <v>140000</v>
      </c>
    </row>
    <row r="11" spans="1:6" x14ac:dyDescent="0.25">
      <c r="A11" s="4">
        <v>0</v>
      </c>
      <c r="B11" s="5">
        <v>1211</v>
      </c>
      <c r="C11" s="5" t="s">
        <v>63</v>
      </c>
      <c r="D11" s="6">
        <v>12000000</v>
      </c>
      <c r="E11" s="6"/>
      <c r="F11" s="6">
        <v>12000000</v>
      </c>
    </row>
    <row r="12" spans="1:6" x14ac:dyDescent="0.25">
      <c r="A12" s="4">
        <v>0</v>
      </c>
      <c r="B12" s="5">
        <v>1334</v>
      </c>
      <c r="C12" s="5" t="s">
        <v>126</v>
      </c>
      <c r="D12" s="6">
        <v>10000</v>
      </c>
      <c r="E12" s="6"/>
      <c r="F12" s="6">
        <v>10000</v>
      </c>
    </row>
    <row r="13" spans="1:6" x14ac:dyDescent="0.25">
      <c r="A13" s="4">
        <v>0</v>
      </c>
      <c r="B13" s="34">
        <v>1340</v>
      </c>
      <c r="C13" s="5" t="s">
        <v>108</v>
      </c>
      <c r="D13" s="6"/>
      <c r="E13" s="6"/>
      <c r="F13" s="6"/>
    </row>
    <row r="14" spans="1:6" x14ac:dyDescent="0.25">
      <c r="A14" s="4">
        <v>0</v>
      </c>
      <c r="B14" s="5">
        <v>1341</v>
      </c>
      <c r="C14" s="5" t="s">
        <v>64</v>
      </c>
      <c r="D14" s="6">
        <v>46000</v>
      </c>
      <c r="E14" s="6"/>
      <c r="F14" s="6">
        <v>46000</v>
      </c>
    </row>
    <row r="15" spans="1:6" x14ac:dyDescent="0.25">
      <c r="A15" s="4">
        <v>0</v>
      </c>
      <c r="B15" s="5">
        <v>1343</v>
      </c>
      <c r="C15" s="5" t="s">
        <v>65</v>
      </c>
      <c r="D15" s="6">
        <v>1000</v>
      </c>
      <c r="E15" s="6"/>
      <c r="F15" s="6">
        <v>1000</v>
      </c>
    </row>
    <row r="16" spans="1:6" x14ac:dyDescent="0.25">
      <c r="A16" s="4">
        <v>0</v>
      </c>
      <c r="B16" s="5">
        <v>1345</v>
      </c>
      <c r="C16" s="5" t="s">
        <v>157</v>
      </c>
      <c r="D16" s="6">
        <v>1500000</v>
      </c>
      <c r="E16" s="6"/>
      <c r="F16" s="6">
        <v>1500000</v>
      </c>
    </row>
    <row r="17" spans="1:10" x14ac:dyDescent="0.25">
      <c r="A17" s="4">
        <v>0</v>
      </c>
      <c r="B17" s="34">
        <v>1348</v>
      </c>
      <c r="C17" s="5" t="s">
        <v>144</v>
      </c>
      <c r="D17" s="6"/>
      <c r="E17" s="6"/>
      <c r="F17" s="6"/>
    </row>
    <row r="18" spans="1:10" x14ac:dyDescent="0.25">
      <c r="A18" s="4">
        <v>0</v>
      </c>
      <c r="B18" s="5">
        <v>1361</v>
      </c>
      <c r="C18" s="5" t="s">
        <v>66</v>
      </c>
      <c r="D18" s="6">
        <v>80000</v>
      </c>
      <c r="E18" s="6"/>
      <c r="F18" s="6">
        <v>80000</v>
      </c>
    </row>
    <row r="19" spans="1:10" x14ac:dyDescent="0.25">
      <c r="A19" s="4">
        <v>0</v>
      </c>
      <c r="B19" s="5">
        <v>1381</v>
      </c>
      <c r="C19" s="5" t="s">
        <v>127</v>
      </c>
      <c r="D19" s="6">
        <v>180000</v>
      </c>
      <c r="E19" s="6"/>
      <c r="F19" s="6">
        <v>180000</v>
      </c>
    </row>
    <row r="20" spans="1:10" x14ac:dyDescent="0.25">
      <c r="A20" s="4">
        <v>0</v>
      </c>
      <c r="B20" s="5">
        <v>1511</v>
      </c>
      <c r="C20" s="5" t="s">
        <v>67</v>
      </c>
      <c r="D20" s="6">
        <v>1500000</v>
      </c>
      <c r="E20" s="6"/>
      <c r="F20" s="6">
        <v>1500000</v>
      </c>
    </row>
    <row r="21" spans="1:10" x14ac:dyDescent="0.25">
      <c r="A21" s="4">
        <v>0</v>
      </c>
      <c r="B21" s="34">
        <v>4111</v>
      </c>
      <c r="C21" s="5" t="s">
        <v>145</v>
      </c>
      <c r="D21" s="6">
        <v>0</v>
      </c>
      <c r="E21" s="6"/>
      <c r="F21" s="6">
        <v>0</v>
      </c>
    </row>
    <row r="22" spans="1:10" x14ac:dyDescent="0.25">
      <c r="A22" s="4">
        <v>0</v>
      </c>
      <c r="B22" s="5">
        <v>4112</v>
      </c>
      <c r="C22" s="10" t="s">
        <v>114</v>
      </c>
      <c r="D22" s="6">
        <f>500000+300000+1200000</f>
        <v>2000000</v>
      </c>
      <c r="E22" s="6">
        <v>-1348300</v>
      </c>
      <c r="F22" s="6">
        <f t="shared" ref="F22:F25" si="0">+D22+E22</f>
        <v>651700</v>
      </c>
      <c r="H22" s="37"/>
      <c r="I22" s="56"/>
      <c r="J22" s="62"/>
    </row>
    <row r="23" spans="1:10" x14ac:dyDescent="0.25">
      <c r="A23" s="4">
        <v>0</v>
      </c>
      <c r="B23" s="5">
        <v>4116</v>
      </c>
      <c r="C23" s="10" t="s">
        <v>89</v>
      </c>
      <c r="D23" s="6"/>
      <c r="E23" s="6"/>
      <c r="F23" s="6">
        <f t="shared" si="0"/>
        <v>0</v>
      </c>
    </row>
    <row r="24" spans="1:10" s="37" customFormat="1" x14ac:dyDescent="0.25">
      <c r="A24" s="4">
        <v>0</v>
      </c>
      <c r="B24" s="39">
        <v>4122</v>
      </c>
      <c r="C24" s="39" t="s">
        <v>177</v>
      </c>
      <c r="D24" s="6">
        <v>0</v>
      </c>
      <c r="E24" s="6">
        <v>1474000</v>
      </c>
      <c r="F24" s="6">
        <f t="shared" si="0"/>
        <v>1474000</v>
      </c>
    </row>
    <row r="25" spans="1:10" x14ac:dyDescent="0.25">
      <c r="A25" s="4">
        <v>0</v>
      </c>
      <c r="B25" s="5">
        <v>4216</v>
      </c>
      <c r="C25" s="5" t="s">
        <v>125</v>
      </c>
      <c r="D25" s="6"/>
      <c r="E25" s="6"/>
      <c r="F25" s="6">
        <f t="shared" si="0"/>
        <v>0</v>
      </c>
    </row>
    <row r="26" spans="1:10" x14ac:dyDescent="0.25">
      <c r="A26" s="24">
        <v>0</v>
      </c>
      <c r="B26" s="20" t="s">
        <v>3</v>
      </c>
      <c r="C26" s="20"/>
      <c r="D26" s="21">
        <f t="shared" ref="D26:F26" si="1">SUM(D6:D25)</f>
        <v>31307000</v>
      </c>
      <c r="E26" s="21">
        <f t="shared" si="1"/>
        <v>125700</v>
      </c>
      <c r="F26" s="21">
        <f t="shared" si="1"/>
        <v>31432700</v>
      </c>
    </row>
    <row r="27" spans="1:10" x14ac:dyDescent="0.25">
      <c r="A27" s="2"/>
      <c r="B27" s="2"/>
      <c r="C27" s="2"/>
      <c r="D27" s="7"/>
      <c r="E27" s="7"/>
      <c r="F27" s="7"/>
    </row>
    <row r="28" spans="1:10" x14ac:dyDescent="0.25">
      <c r="A28" s="2">
        <v>2329</v>
      </c>
      <c r="B28" s="9" t="s">
        <v>78</v>
      </c>
      <c r="C28" s="2"/>
      <c r="D28" s="7"/>
      <c r="E28" s="7"/>
      <c r="F28" s="7"/>
    </row>
    <row r="29" spans="1:10" x14ac:dyDescent="0.25">
      <c r="A29" s="5">
        <v>2329</v>
      </c>
      <c r="B29" s="5">
        <v>2324</v>
      </c>
      <c r="C29" s="5" t="s">
        <v>68</v>
      </c>
      <c r="D29" s="6">
        <v>2500000</v>
      </c>
      <c r="E29" s="6"/>
      <c r="F29" s="6">
        <v>2500000</v>
      </c>
    </row>
    <row r="30" spans="1:10" x14ac:dyDescent="0.25">
      <c r="A30" s="20">
        <v>2329</v>
      </c>
      <c r="B30" s="20" t="s">
        <v>3</v>
      </c>
      <c r="C30" s="20"/>
      <c r="D30" s="21">
        <f t="shared" ref="D30:F30" si="2">+D29</f>
        <v>2500000</v>
      </c>
      <c r="E30" s="21">
        <f t="shared" si="2"/>
        <v>0</v>
      </c>
      <c r="F30" s="21">
        <f t="shared" si="2"/>
        <v>2500000</v>
      </c>
    </row>
    <row r="31" spans="1:10" x14ac:dyDescent="0.25">
      <c r="A31" s="2"/>
      <c r="B31" s="2"/>
      <c r="C31" s="2"/>
      <c r="D31" s="7"/>
      <c r="E31" s="7"/>
      <c r="F31" s="7"/>
    </row>
    <row r="32" spans="1:10" x14ac:dyDescent="0.25">
      <c r="A32" s="2">
        <v>3399</v>
      </c>
      <c r="B32" s="2" t="s">
        <v>69</v>
      </c>
      <c r="C32" s="2"/>
      <c r="D32" s="7"/>
      <c r="E32" s="7"/>
      <c r="F32" s="7"/>
    </row>
    <row r="33" spans="1:6" x14ac:dyDescent="0.25">
      <c r="A33" s="5">
        <v>3399</v>
      </c>
      <c r="B33" s="5">
        <v>2111</v>
      </c>
      <c r="C33" s="5" t="s">
        <v>79</v>
      </c>
      <c r="D33" s="6">
        <v>50000</v>
      </c>
      <c r="E33" s="6"/>
      <c r="F33" s="6">
        <v>50000</v>
      </c>
    </row>
    <row r="34" spans="1:6" x14ac:dyDescent="0.25">
      <c r="A34" s="20">
        <v>3399</v>
      </c>
      <c r="B34" s="20" t="s">
        <v>3</v>
      </c>
      <c r="C34" s="20"/>
      <c r="D34" s="21">
        <f t="shared" ref="D34:F34" si="3">+D33</f>
        <v>50000</v>
      </c>
      <c r="E34" s="21">
        <f t="shared" si="3"/>
        <v>0</v>
      </c>
      <c r="F34" s="21">
        <f t="shared" si="3"/>
        <v>50000</v>
      </c>
    </row>
    <row r="35" spans="1:6" x14ac:dyDescent="0.25">
      <c r="A35" s="2"/>
      <c r="B35" s="2"/>
      <c r="C35" s="2"/>
      <c r="D35" s="8"/>
      <c r="E35" s="8"/>
      <c r="F35" s="8"/>
    </row>
    <row r="36" spans="1:6" x14ac:dyDescent="0.25">
      <c r="A36" s="2">
        <v>3412</v>
      </c>
      <c r="B36" s="2" t="s">
        <v>136</v>
      </c>
      <c r="C36" s="2"/>
      <c r="D36" s="8"/>
      <c r="E36" s="8"/>
      <c r="F36" s="8"/>
    </row>
    <row r="37" spans="1:6" x14ac:dyDescent="0.25">
      <c r="A37" s="5">
        <v>3412</v>
      </c>
      <c r="B37" s="5">
        <v>2132</v>
      </c>
      <c r="C37" s="5" t="s">
        <v>137</v>
      </c>
      <c r="D37" s="6">
        <v>1000</v>
      </c>
      <c r="E37" s="6"/>
      <c r="F37" s="6">
        <v>1000</v>
      </c>
    </row>
    <row r="38" spans="1:6" x14ac:dyDescent="0.25">
      <c r="A38" s="20">
        <v>3412</v>
      </c>
      <c r="B38" s="20" t="s">
        <v>3</v>
      </c>
      <c r="C38" s="20"/>
      <c r="D38" s="23">
        <f t="shared" ref="D38:F38" si="4">+D37</f>
        <v>1000</v>
      </c>
      <c r="E38" s="23">
        <f t="shared" si="4"/>
        <v>0</v>
      </c>
      <c r="F38" s="23">
        <f t="shared" si="4"/>
        <v>1000</v>
      </c>
    </row>
    <row r="39" spans="1:6" x14ac:dyDescent="0.25">
      <c r="A39" s="2"/>
      <c r="B39" s="2"/>
      <c r="C39" s="2"/>
      <c r="D39" s="8"/>
      <c r="E39" s="8"/>
      <c r="F39" s="8"/>
    </row>
    <row r="40" spans="1:6" x14ac:dyDescent="0.25">
      <c r="A40" s="2">
        <v>3613</v>
      </c>
      <c r="B40" s="2" t="s">
        <v>70</v>
      </c>
      <c r="C40" s="2"/>
      <c r="D40" s="7"/>
      <c r="E40" s="7"/>
      <c r="F40" s="7"/>
    </row>
    <row r="41" spans="1:6" x14ac:dyDescent="0.25">
      <c r="A41" s="5">
        <v>3613</v>
      </c>
      <c r="B41" s="5">
        <v>2132</v>
      </c>
      <c r="C41" s="5" t="s">
        <v>71</v>
      </c>
      <c r="D41" s="6">
        <v>240000</v>
      </c>
      <c r="E41" s="6"/>
      <c r="F41" s="6">
        <v>240000</v>
      </c>
    </row>
    <row r="42" spans="1:6" x14ac:dyDescent="0.25">
      <c r="A42" s="20">
        <v>3613</v>
      </c>
      <c r="B42" s="20" t="s">
        <v>3</v>
      </c>
      <c r="C42" s="20"/>
      <c r="D42" s="21">
        <f t="shared" ref="D42:F42" si="5">+D41</f>
        <v>240000</v>
      </c>
      <c r="E42" s="21">
        <f t="shared" si="5"/>
        <v>0</v>
      </c>
      <c r="F42" s="21">
        <f t="shared" si="5"/>
        <v>240000</v>
      </c>
    </row>
    <row r="43" spans="1:6" x14ac:dyDescent="0.25">
      <c r="A43" s="2"/>
      <c r="B43" s="2"/>
      <c r="C43" s="2"/>
      <c r="D43" s="8"/>
      <c r="E43" s="8"/>
      <c r="F43" s="8"/>
    </row>
    <row r="44" spans="1:6" x14ac:dyDescent="0.25">
      <c r="A44" s="2">
        <v>3633</v>
      </c>
      <c r="B44" s="2" t="s">
        <v>128</v>
      </c>
      <c r="C44" s="2"/>
      <c r="D44" s="8"/>
      <c r="E44" s="8"/>
      <c r="F44" s="8"/>
    </row>
    <row r="45" spans="1:6" x14ac:dyDescent="0.25">
      <c r="A45" s="10">
        <v>3633</v>
      </c>
      <c r="B45" s="10">
        <v>2132</v>
      </c>
      <c r="C45" s="10" t="s">
        <v>115</v>
      </c>
      <c r="D45" s="13">
        <v>27000</v>
      </c>
      <c r="E45" s="13"/>
      <c r="F45" s="13">
        <v>27000</v>
      </c>
    </row>
    <row r="46" spans="1:6" x14ac:dyDescent="0.25">
      <c r="A46" s="20">
        <v>3633</v>
      </c>
      <c r="B46" s="22" t="s">
        <v>3</v>
      </c>
      <c r="C46" s="20"/>
      <c r="D46" s="21">
        <f t="shared" ref="D46:F46" si="6">+D45</f>
        <v>27000</v>
      </c>
      <c r="E46" s="21">
        <f t="shared" si="6"/>
        <v>0</v>
      </c>
      <c r="F46" s="21">
        <f t="shared" si="6"/>
        <v>27000</v>
      </c>
    </row>
    <row r="47" spans="1:6" x14ac:dyDescent="0.25">
      <c r="A47" s="2"/>
      <c r="B47" s="9"/>
      <c r="C47" s="2"/>
      <c r="D47" s="8"/>
      <c r="E47" s="8"/>
      <c r="F47" s="8"/>
    </row>
    <row r="48" spans="1:6" x14ac:dyDescent="0.25">
      <c r="A48" s="2">
        <v>3639</v>
      </c>
      <c r="B48" s="2" t="s">
        <v>72</v>
      </c>
      <c r="C48" s="2"/>
      <c r="D48" s="7"/>
      <c r="E48" s="7"/>
      <c r="F48" s="7"/>
    </row>
    <row r="49" spans="1:7" x14ac:dyDescent="0.25">
      <c r="A49" s="10">
        <v>3639</v>
      </c>
      <c r="B49" s="10">
        <v>2119</v>
      </c>
      <c r="C49" s="10" t="s">
        <v>93</v>
      </c>
      <c r="D49" s="6"/>
      <c r="E49" s="6"/>
      <c r="F49" s="6"/>
    </row>
    <row r="50" spans="1:7" x14ac:dyDescent="0.25">
      <c r="A50" s="5">
        <v>3639</v>
      </c>
      <c r="B50" s="5">
        <v>3111</v>
      </c>
      <c r="C50" s="5" t="s">
        <v>73</v>
      </c>
      <c r="D50" s="6">
        <v>10000</v>
      </c>
      <c r="E50" s="6"/>
      <c r="F50" s="6">
        <v>10000</v>
      </c>
    </row>
    <row r="51" spans="1:7" x14ac:dyDescent="0.25">
      <c r="A51" s="5">
        <v>3639</v>
      </c>
      <c r="B51" s="34">
        <v>3122</v>
      </c>
      <c r="C51" s="5" t="s">
        <v>146</v>
      </c>
      <c r="D51" s="6">
        <v>0</v>
      </c>
      <c r="E51" s="6"/>
      <c r="F51" s="6">
        <v>0</v>
      </c>
    </row>
    <row r="52" spans="1:7" x14ac:dyDescent="0.25">
      <c r="A52" s="20">
        <v>3639</v>
      </c>
      <c r="B52" s="20" t="s">
        <v>74</v>
      </c>
      <c r="C52" s="20"/>
      <c r="D52" s="21">
        <f t="shared" ref="D52:F52" si="7">SUM(D49:D51)</f>
        <v>10000</v>
      </c>
      <c r="E52" s="21">
        <f t="shared" si="7"/>
        <v>0</v>
      </c>
      <c r="F52" s="21">
        <f t="shared" si="7"/>
        <v>10000</v>
      </c>
    </row>
    <row r="53" spans="1:7" x14ac:dyDescent="0.25">
      <c r="A53" s="2"/>
      <c r="B53" s="2"/>
      <c r="C53" s="2"/>
      <c r="D53" s="6"/>
      <c r="E53" s="6"/>
      <c r="F53" s="6"/>
    </row>
    <row r="54" spans="1:7" x14ac:dyDescent="0.25">
      <c r="A54" s="2">
        <v>3725</v>
      </c>
      <c r="B54" s="2" t="s">
        <v>81</v>
      </c>
      <c r="C54" s="2"/>
      <c r="D54" s="7"/>
      <c r="E54" s="7"/>
      <c r="F54" s="7"/>
    </row>
    <row r="55" spans="1:7" x14ac:dyDescent="0.25">
      <c r="A55" s="5">
        <v>3725</v>
      </c>
      <c r="B55" s="5">
        <v>2324</v>
      </c>
      <c r="C55" s="10" t="s">
        <v>80</v>
      </c>
      <c r="D55" s="11">
        <v>400000</v>
      </c>
      <c r="E55" s="11"/>
      <c r="F55" s="11">
        <v>400000</v>
      </c>
    </row>
    <row r="56" spans="1:7" x14ac:dyDescent="0.25">
      <c r="A56" s="20">
        <v>3725</v>
      </c>
      <c r="B56" s="20" t="s">
        <v>3</v>
      </c>
      <c r="C56" s="20"/>
      <c r="D56" s="21">
        <f t="shared" ref="D56:F56" si="8">+D55</f>
        <v>400000</v>
      </c>
      <c r="E56" s="21">
        <f t="shared" si="8"/>
        <v>0</v>
      </c>
      <c r="F56" s="21">
        <f t="shared" si="8"/>
        <v>400000</v>
      </c>
    </row>
    <row r="57" spans="1:7" x14ac:dyDescent="0.25">
      <c r="A57" s="2"/>
      <c r="B57" s="2"/>
      <c r="C57" s="2"/>
      <c r="D57" s="7"/>
      <c r="E57" s="7"/>
      <c r="F57" s="7"/>
    </row>
    <row r="58" spans="1:7" x14ac:dyDescent="0.25">
      <c r="A58" s="2">
        <v>6171</v>
      </c>
      <c r="B58" s="2" t="s">
        <v>40</v>
      </c>
      <c r="C58" s="2"/>
      <c r="D58" s="7"/>
      <c r="E58" s="7"/>
      <c r="F58" s="7"/>
    </row>
    <row r="59" spans="1:7" x14ac:dyDescent="0.25">
      <c r="A59" s="5">
        <v>6171</v>
      </c>
      <c r="B59" s="5">
        <v>2112</v>
      </c>
      <c r="C59" s="5" t="s">
        <v>75</v>
      </c>
      <c r="D59" s="6">
        <v>1000</v>
      </c>
      <c r="E59" s="6"/>
      <c r="F59" s="6">
        <v>1000</v>
      </c>
    </row>
    <row r="60" spans="1:7" x14ac:dyDescent="0.25">
      <c r="A60" s="5">
        <v>6171</v>
      </c>
      <c r="B60" s="34">
        <v>2212</v>
      </c>
      <c r="C60" s="5" t="s">
        <v>147</v>
      </c>
      <c r="D60" s="6"/>
      <c r="E60" s="6"/>
      <c r="F60" s="6"/>
    </row>
    <row r="61" spans="1:7" x14ac:dyDescent="0.25">
      <c r="A61" s="20">
        <v>6171</v>
      </c>
      <c r="B61" s="20" t="s">
        <v>3</v>
      </c>
      <c r="C61" s="20"/>
      <c r="D61" s="21">
        <f t="shared" ref="D61:F61" si="9">+D59+D60</f>
        <v>1000</v>
      </c>
      <c r="E61" s="21">
        <f t="shared" si="9"/>
        <v>0</v>
      </c>
      <c r="F61" s="21">
        <f t="shared" si="9"/>
        <v>1000</v>
      </c>
    </row>
    <row r="62" spans="1:7" x14ac:dyDescent="0.25">
      <c r="A62" s="2"/>
      <c r="B62" s="2"/>
      <c r="C62" s="2"/>
      <c r="D62" s="7"/>
      <c r="E62" s="7"/>
      <c r="F62" s="7"/>
    </row>
    <row r="63" spans="1:7" x14ac:dyDescent="0.25">
      <c r="A63" s="2">
        <v>6310</v>
      </c>
      <c r="B63" s="2" t="s">
        <v>76</v>
      </c>
      <c r="C63" s="2"/>
      <c r="D63" s="7"/>
      <c r="E63" s="7"/>
      <c r="F63" s="7"/>
    </row>
    <row r="64" spans="1:7" x14ac:dyDescent="0.25">
      <c r="A64" s="5">
        <v>6310</v>
      </c>
      <c r="B64" s="5">
        <v>2141</v>
      </c>
      <c r="C64" s="5" t="s">
        <v>94</v>
      </c>
      <c r="D64" s="6">
        <f>25000000*0.035</f>
        <v>875000.00000000012</v>
      </c>
      <c r="E64" s="6"/>
      <c r="F64" s="6">
        <f>25000000*0.035</f>
        <v>875000.00000000012</v>
      </c>
      <c r="G64" s="57"/>
    </row>
    <row r="65" spans="1:7" x14ac:dyDescent="0.25">
      <c r="A65" s="20">
        <v>6310</v>
      </c>
      <c r="B65" s="20" t="s">
        <v>3</v>
      </c>
      <c r="C65" s="20"/>
      <c r="D65" s="21">
        <f t="shared" ref="D65:F65" si="10">+D64</f>
        <v>875000.00000000012</v>
      </c>
      <c r="E65" s="21">
        <f t="shared" si="10"/>
        <v>0</v>
      </c>
      <c r="F65" s="21">
        <f t="shared" si="10"/>
        <v>875000.00000000012</v>
      </c>
      <c r="G65" s="57"/>
    </row>
    <row r="66" spans="1:7" x14ac:dyDescent="0.25">
      <c r="A66" s="2"/>
      <c r="B66" s="2"/>
      <c r="C66" s="2"/>
      <c r="D66" s="7"/>
      <c r="E66" s="7"/>
      <c r="F66" s="7"/>
      <c r="G66" s="57"/>
    </row>
    <row r="67" spans="1:7" x14ac:dyDescent="0.25">
      <c r="A67" s="2">
        <v>6330</v>
      </c>
      <c r="B67" s="2" t="s">
        <v>76</v>
      </c>
      <c r="C67" s="2"/>
      <c r="D67" s="7"/>
      <c r="E67" s="7"/>
      <c r="F67" s="7"/>
      <c r="G67" s="57"/>
    </row>
    <row r="68" spans="1:7" x14ac:dyDescent="0.25">
      <c r="A68" s="5">
        <v>6330</v>
      </c>
      <c r="B68" s="34">
        <v>4134</v>
      </c>
      <c r="C68" s="5" t="s">
        <v>148</v>
      </c>
      <c r="D68" s="6"/>
      <c r="E68" s="6"/>
      <c r="F68" s="6"/>
      <c r="G68" s="57"/>
    </row>
    <row r="69" spans="1:7" x14ac:dyDescent="0.25">
      <c r="A69" s="20">
        <v>6330</v>
      </c>
      <c r="B69" s="20" t="s">
        <v>3</v>
      </c>
      <c r="C69" s="20"/>
      <c r="D69" s="21">
        <f t="shared" ref="D69:F69" si="11">+D68</f>
        <v>0</v>
      </c>
      <c r="E69" s="21">
        <f t="shared" si="11"/>
        <v>0</v>
      </c>
      <c r="F69" s="21">
        <f t="shared" si="11"/>
        <v>0</v>
      </c>
    </row>
    <row r="70" spans="1:7" x14ac:dyDescent="0.25">
      <c r="A70" s="2"/>
      <c r="B70" s="2"/>
      <c r="C70" s="2"/>
      <c r="D70" s="8"/>
      <c r="E70" s="8"/>
      <c r="F70" s="8"/>
    </row>
    <row r="71" spans="1:7" x14ac:dyDescent="0.25">
      <c r="A71" s="19"/>
      <c r="B71" s="19" t="s">
        <v>77</v>
      </c>
      <c r="C71" s="19"/>
      <c r="D71" s="18">
        <f t="shared" ref="D71:F71" si="12">+D26+D30+D34+D42+D46+D52+D56+D61+D65+D38+D69</f>
        <v>35411000</v>
      </c>
      <c r="E71" s="18">
        <f t="shared" si="12"/>
        <v>125700</v>
      </c>
      <c r="F71" s="18">
        <f t="shared" si="12"/>
        <v>35536700</v>
      </c>
    </row>
    <row r="72" spans="1:7" x14ac:dyDescent="0.25">
      <c r="A72" s="35"/>
      <c r="B72" s="35"/>
      <c r="C72" s="35"/>
      <c r="D72" s="36"/>
      <c r="E72" s="36"/>
      <c r="F72" s="36"/>
    </row>
    <row r="74" spans="1:7" x14ac:dyDescent="0.25">
      <c r="D74" s="45">
        <f>+SUM(D4:D72)/3-D71</f>
        <v>0</v>
      </c>
      <c r="E74" s="45">
        <f t="shared" ref="E74:F74" si="13">+SUM(E4:E72)/3-E71</f>
        <v>0</v>
      </c>
      <c r="F74" s="45">
        <f t="shared" si="13"/>
        <v>0</v>
      </c>
    </row>
    <row r="75" spans="1:7" s="37" customFormat="1" x14ac:dyDescent="0.25">
      <c r="A75" s="14" t="s">
        <v>160</v>
      </c>
      <c r="C75" s="16">
        <v>45337</v>
      </c>
      <c r="D75" s="45"/>
      <c r="E75" s="45"/>
      <c r="F75" s="45"/>
    </row>
    <row r="76" spans="1:7" s="37" customFormat="1" x14ac:dyDescent="0.25">
      <c r="A76" s="14" t="s">
        <v>161</v>
      </c>
      <c r="C76" s="16">
        <v>45350</v>
      </c>
    </row>
    <row r="77" spans="1:7" s="37" customFormat="1" x14ac:dyDescent="0.25">
      <c r="A77" s="14" t="s">
        <v>162</v>
      </c>
    </row>
  </sheetData>
  <mergeCells count="1">
    <mergeCell ref="A1:F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90" fitToHeight="0" orientation="portrait" r:id="rId1"/>
  <headerFooter>
    <oddFooter>&amp;Lpříjmy&amp;R&amp;P / &amp;N</oddFooter>
  </headerFooter>
  <rowBreaks count="1" manualBreakCount="1">
    <brk id="5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5"/>
  <sheetViews>
    <sheetView tabSelected="1" zoomScale="93" zoomScaleNormal="93" zoomScaleSheetLayoutView="75" workbookViewId="0">
      <pane ySplit="3" topLeftCell="A187" activePane="bottomLeft" state="frozen"/>
      <selection pane="bottomLeft" activeCell="C234" sqref="C234"/>
    </sheetView>
  </sheetViews>
  <sheetFormatPr defaultRowHeight="15" x14ac:dyDescent="0.25"/>
  <cols>
    <col min="1" max="1" width="5.5703125" customWidth="1"/>
    <col min="2" max="2" width="5.28515625" customWidth="1"/>
    <col min="3" max="3" width="34.5703125" customWidth="1"/>
    <col min="4" max="6" width="20.85546875" style="50" customWidth="1"/>
    <col min="9" max="9" width="10.5703125" bestFit="1" customWidth="1"/>
  </cols>
  <sheetData>
    <row r="1" spans="1:6" ht="18" x14ac:dyDescent="0.25">
      <c r="A1" s="63" t="s">
        <v>176</v>
      </c>
      <c r="B1" s="63"/>
      <c r="C1" s="63"/>
      <c r="D1" s="63"/>
      <c r="E1" s="63"/>
      <c r="F1" s="63"/>
    </row>
    <row r="2" spans="1:6" s="37" customFormat="1" x14ac:dyDescent="0.25">
      <c r="A2" s="44"/>
      <c r="B2" s="44"/>
      <c r="C2" s="44"/>
      <c r="D2" s="1"/>
      <c r="E2" s="1"/>
      <c r="F2" s="1"/>
    </row>
    <row r="3" spans="1:6" x14ac:dyDescent="0.25">
      <c r="A3" s="27" t="s">
        <v>90</v>
      </c>
      <c r="B3" s="28"/>
      <c r="C3" s="17"/>
      <c r="D3" s="61" t="s">
        <v>173</v>
      </c>
      <c r="E3" s="61" t="s">
        <v>174</v>
      </c>
      <c r="F3" s="61" t="s">
        <v>175</v>
      </c>
    </row>
    <row r="4" spans="1:6" x14ac:dyDescent="0.25">
      <c r="A4" s="9" t="s">
        <v>87</v>
      </c>
      <c r="B4" s="9" t="s">
        <v>88</v>
      </c>
      <c r="C4" s="9"/>
      <c r="D4" s="3"/>
      <c r="E4" s="3"/>
      <c r="F4" s="3"/>
    </row>
    <row r="5" spans="1:6" x14ac:dyDescent="0.25">
      <c r="A5" s="9"/>
      <c r="B5" s="9"/>
      <c r="C5" s="9"/>
      <c r="D5" s="3"/>
      <c r="E5" s="3"/>
      <c r="F5" s="3"/>
    </row>
    <row r="6" spans="1:6" x14ac:dyDescent="0.25">
      <c r="A6" s="9">
        <v>2212</v>
      </c>
      <c r="B6" s="9" t="s">
        <v>2</v>
      </c>
      <c r="C6" s="9"/>
      <c r="D6" s="7"/>
      <c r="E6" s="7"/>
      <c r="F6" s="7"/>
    </row>
    <row r="7" spans="1:6" x14ac:dyDescent="0.25">
      <c r="A7" s="10">
        <v>2212</v>
      </c>
      <c r="B7" s="10">
        <v>5137</v>
      </c>
      <c r="C7" s="10" t="s">
        <v>45</v>
      </c>
      <c r="D7" s="6">
        <v>30000</v>
      </c>
      <c r="E7" s="6"/>
      <c r="F7" s="6">
        <v>30000</v>
      </c>
    </row>
    <row r="8" spans="1:6" x14ac:dyDescent="0.25">
      <c r="A8" s="10">
        <v>2212</v>
      </c>
      <c r="B8" s="10">
        <v>5139</v>
      </c>
      <c r="C8" s="5" t="s">
        <v>9</v>
      </c>
      <c r="D8" s="6">
        <v>10000</v>
      </c>
      <c r="E8" s="6"/>
      <c r="F8" s="6">
        <v>10000</v>
      </c>
    </row>
    <row r="9" spans="1:6" x14ac:dyDescent="0.25">
      <c r="A9" s="10">
        <v>2212</v>
      </c>
      <c r="B9" s="10">
        <v>5169</v>
      </c>
      <c r="C9" s="10" t="s">
        <v>13</v>
      </c>
      <c r="D9" s="6">
        <v>20000</v>
      </c>
      <c r="E9" s="6"/>
      <c r="F9" s="6">
        <v>20000</v>
      </c>
    </row>
    <row r="10" spans="1:6" x14ac:dyDescent="0.25">
      <c r="A10" s="10">
        <v>2212</v>
      </c>
      <c r="B10" s="10">
        <v>5171</v>
      </c>
      <c r="C10" s="10" t="s">
        <v>104</v>
      </c>
      <c r="D10" s="6">
        <v>100000</v>
      </c>
      <c r="E10" s="6"/>
      <c r="F10" s="6">
        <v>100000</v>
      </c>
    </row>
    <row r="11" spans="1:6" x14ac:dyDescent="0.25">
      <c r="A11" s="10">
        <v>2212</v>
      </c>
      <c r="B11" s="10">
        <v>6121</v>
      </c>
      <c r="C11" s="10" t="s">
        <v>105</v>
      </c>
      <c r="D11" s="6">
        <f>1000000+8000000</f>
        <v>9000000</v>
      </c>
      <c r="E11" s="6"/>
      <c r="F11" s="6">
        <f>1000000+8000000</f>
        <v>9000000</v>
      </c>
    </row>
    <row r="12" spans="1:6" x14ac:dyDescent="0.25">
      <c r="A12" s="47">
        <v>2212</v>
      </c>
      <c r="B12" s="47">
        <v>6122</v>
      </c>
      <c r="C12" s="47" t="s">
        <v>109</v>
      </c>
      <c r="D12" s="6">
        <v>0</v>
      </c>
      <c r="E12" s="6"/>
      <c r="F12" s="6">
        <v>0</v>
      </c>
    </row>
    <row r="13" spans="1:6" x14ac:dyDescent="0.25">
      <c r="A13" s="22">
        <v>2212</v>
      </c>
      <c r="B13" s="22" t="s">
        <v>3</v>
      </c>
      <c r="C13" s="22"/>
      <c r="D13" s="21">
        <f t="shared" ref="D13:F13" si="0">SUM(D7:D12)</f>
        <v>9160000</v>
      </c>
      <c r="E13" s="21">
        <f t="shared" si="0"/>
        <v>0</v>
      </c>
      <c r="F13" s="21">
        <f t="shared" si="0"/>
        <v>9160000</v>
      </c>
    </row>
    <row r="14" spans="1:6" x14ac:dyDescent="0.25">
      <c r="A14" s="9"/>
      <c r="B14" s="9"/>
      <c r="C14" s="9"/>
      <c r="D14" s="7"/>
      <c r="E14" s="7"/>
      <c r="F14" s="7"/>
    </row>
    <row r="15" spans="1:6" x14ac:dyDescent="0.25">
      <c r="A15" s="9">
        <v>2219</v>
      </c>
      <c r="B15" s="9" t="s">
        <v>116</v>
      </c>
      <c r="C15" s="9"/>
      <c r="D15" s="7"/>
      <c r="E15" s="7"/>
      <c r="F15" s="7"/>
    </row>
    <row r="16" spans="1:6" x14ac:dyDescent="0.25">
      <c r="A16" s="9">
        <v>2219</v>
      </c>
      <c r="B16" s="10">
        <v>6121</v>
      </c>
      <c r="C16" s="10" t="s">
        <v>117</v>
      </c>
      <c r="D16" s="6">
        <f>5000000+3400000+1000000</f>
        <v>9400000</v>
      </c>
      <c r="E16" s="6"/>
      <c r="F16" s="6">
        <f>5000000+3400000+1000000</f>
        <v>9400000</v>
      </c>
    </row>
    <row r="17" spans="1:6" x14ac:dyDescent="0.25">
      <c r="A17" s="22">
        <v>2219</v>
      </c>
      <c r="B17" s="22" t="s">
        <v>74</v>
      </c>
      <c r="C17" s="25"/>
      <c r="D17" s="23">
        <f t="shared" ref="D17:F17" si="1">+D16</f>
        <v>9400000</v>
      </c>
      <c r="E17" s="23">
        <f t="shared" si="1"/>
        <v>0</v>
      </c>
      <c r="F17" s="23">
        <f t="shared" si="1"/>
        <v>9400000</v>
      </c>
    </row>
    <row r="18" spans="1:6" x14ac:dyDescent="0.25">
      <c r="A18" s="9"/>
      <c r="B18" s="9"/>
      <c r="C18" s="9"/>
      <c r="D18" s="7"/>
      <c r="E18" s="7"/>
      <c r="F18" s="7"/>
    </row>
    <row r="19" spans="1:6" x14ac:dyDescent="0.25">
      <c r="A19" s="9">
        <v>2221</v>
      </c>
      <c r="B19" s="9" t="s">
        <v>4</v>
      </c>
      <c r="C19" s="9"/>
      <c r="D19" s="7"/>
      <c r="E19" s="7"/>
      <c r="F19" s="7"/>
    </row>
    <row r="20" spans="1:6" x14ac:dyDescent="0.25">
      <c r="A20" s="10">
        <v>2221</v>
      </c>
      <c r="B20" s="33">
        <v>5193</v>
      </c>
      <c r="C20" s="10" t="s">
        <v>5</v>
      </c>
      <c r="D20" s="6"/>
      <c r="E20" s="6"/>
      <c r="F20" s="6"/>
    </row>
    <row r="21" spans="1:6" x14ac:dyDescent="0.25">
      <c r="A21" s="22">
        <v>2221</v>
      </c>
      <c r="B21" s="22" t="s">
        <v>3</v>
      </c>
      <c r="C21" s="22"/>
      <c r="D21" s="23">
        <f t="shared" ref="D21:F21" si="2">+D20</f>
        <v>0</v>
      </c>
      <c r="E21" s="23">
        <f t="shared" si="2"/>
        <v>0</v>
      </c>
      <c r="F21" s="23">
        <f t="shared" si="2"/>
        <v>0</v>
      </c>
    </row>
    <row r="22" spans="1:6" x14ac:dyDescent="0.25">
      <c r="A22" s="9"/>
      <c r="B22" s="9"/>
      <c r="C22" s="9"/>
      <c r="D22" s="7"/>
      <c r="E22" s="7"/>
      <c r="F22" s="7"/>
    </row>
    <row r="23" spans="1:6" x14ac:dyDescent="0.25">
      <c r="A23" s="9">
        <v>2292</v>
      </c>
      <c r="B23" s="31" t="s">
        <v>139</v>
      </c>
      <c r="C23" s="32"/>
      <c r="D23" s="7"/>
      <c r="E23" s="7"/>
      <c r="F23" s="7"/>
    </row>
    <row r="24" spans="1:6" x14ac:dyDescent="0.25">
      <c r="A24" s="10">
        <v>2292</v>
      </c>
      <c r="B24" s="33">
        <v>5323</v>
      </c>
      <c r="C24" s="34" t="s">
        <v>140</v>
      </c>
      <c r="D24" s="6">
        <v>150000</v>
      </c>
      <c r="E24" s="6"/>
      <c r="F24" s="6">
        <v>150000</v>
      </c>
    </row>
    <row r="25" spans="1:6" x14ac:dyDescent="0.25">
      <c r="A25" s="22">
        <v>2292</v>
      </c>
      <c r="B25" s="22" t="s">
        <v>3</v>
      </c>
      <c r="C25" s="22"/>
      <c r="D25" s="23">
        <f t="shared" ref="D25:F25" si="3">+D24</f>
        <v>150000</v>
      </c>
      <c r="E25" s="23">
        <f t="shared" si="3"/>
        <v>0</v>
      </c>
      <c r="F25" s="23">
        <f t="shared" si="3"/>
        <v>150000</v>
      </c>
    </row>
    <row r="26" spans="1:6" x14ac:dyDescent="0.25">
      <c r="A26" s="9"/>
      <c r="B26" s="9"/>
      <c r="C26" s="9"/>
      <c r="D26" s="7"/>
      <c r="E26" s="7"/>
      <c r="F26" s="7"/>
    </row>
    <row r="27" spans="1:6" x14ac:dyDescent="0.25">
      <c r="A27" s="9">
        <v>2321</v>
      </c>
      <c r="B27" s="9" t="s">
        <v>6</v>
      </c>
      <c r="C27" s="9"/>
      <c r="D27" s="7"/>
      <c r="E27" s="7"/>
      <c r="F27" s="7"/>
    </row>
    <row r="28" spans="1:6" x14ac:dyDescent="0.25">
      <c r="A28" s="10">
        <v>2321</v>
      </c>
      <c r="B28" s="10">
        <v>5132</v>
      </c>
      <c r="C28" s="10" t="s">
        <v>7</v>
      </c>
      <c r="D28" s="6">
        <v>5000</v>
      </c>
      <c r="E28" s="6"/>
      <c r="F28" s="6">
        <v>5000</v>
      </c>
    </row>
    <row r="29" spans="1:6" x14ac:dyDescent="0.25">
      <c r="A29" s="10">
        <v>2321</v>
      </c>
      <c r="B29" s="10">
        <v>5137</v>
      </c>
      <c r="C29" s="10" t="s">
        <v>8</v>
      </c>
      <c r="D29" s="6">
        <v>5000</v>
      </c>
      <c r="E29" s="6"/>
      <c r="F29" s="6">
        <v>5000</v>
      </c>
    </row>
    <row r="30" spans="1:6" x14ac:dyDescent="0.25">
      <c r="A30" s="10">
        <v>2321</v>
      </c>
      <c r="B30" s="10">
        <v>5139</v>
      </c>
      <c r="C30" s="10" t="s">
        <v>9</v>
      </c>
      <c r="D30" s="6">
        <v>25000</v>
      </c>
      <c r="E30" s="6"/>
      <c r="F30" s="6">
        <v>25000</v>
      </c>
    </row>
    <row r="31" spans="1:6" x14ac:dyDescent="0.25">
      <c r="A31" s="10">
        <v>2321</v>
      </c>
      <c r="B31" s="10">
        <v>5151</v>
      </c>
      <c r="C31" s="10" t="s">
        <v>10</v>
      </c>
      <c r="D31" s="6">
        <v>20000</v>
      </c>
      <c r="E31" s="6"/>
      <c r="F31" s="6">
        <v>20000</v>
      </c>
    </row>
    <row r="32" spans="1:6" x14ac:dyDescent="0.25">
      <c r="A32" s="10">
        <v>2321</v>
      </c>
      <c r="B32" s="10">
        <v>5154</v>
      </c>
      <c r="C32" s="10" t="s">
        <v>11</v>
      </c>
      <c r="D32" s="6">
        <v>600000</v>
      </c>
      <c r="E32" s="6"/>
      <c r="F32" s="6">
        <v>600000</v>
      </c>
    </row>
    <row r="33" spans="1:6" x14ac:dyDescent="0.25">
      <c r="A33" s="10">
        <v>2321</v>
      </c>
      <c r="B33" s="10">
        <v>5161</v>
      </c>
      <c r="C33" s="10" t="s">
        <v>99</v>
      </c>
      <c r="D33" s="6">
        <v>1000</v>
      </c>
      <c r="E33" s="6"/>
      <c r="F33" s="6">
        <v>1000</v>
      </c>
    </row>
    <row r="34" spans="1:6" x14ac:dyDescent="0.25">
      <c r="A34" s="10">
        <v>2321</v>
      </c>
      <c r="B34" s="10">
        <v>5162</v>
      </c>
      <c r="C34" s="10" t="s">
        <v>12</v>
      </c>
      <c r="D34" s="6">
        <v>4000</v>
      </c>
      <c r="E34" s="6"/>
      <c r="F34" s="6">
        <v>4000</v>
      </c>
    </row>
    <row r="35" spans="1:6" x14ac:dyDescent="0.25">
      <c r="A35" s="10">
        <v>2321</v>
      </c>
      <c r="B35" s="10">
        <v>5163</v>
      </c>
      <c r="C35" s="10" t="s">
        <v>100</v>
      </c>
      <c r="D35" s="6">
        <v>35000</v>
      </c>
      <c r="E35" s="6"/>
      <c r="F35" s="6">
        <v>35000</v>
      </c>
    </row>
    <row r="36" spans="1:6" x14ac:dyDescent="0.25">
      <c r="A36" s="10">
        <v>2321</v>
      </c>
      <c r="B36" s="10">
        <v>5169</v>
      </c>
      <c r="C36" s="10" t="s">
        <v>13</v>
      </c>
      <c r="D36" s="6">
        <v>1500000</v>
      </c>
      <c r="E36" s="6"/>
      <c r="F36" s="6">
        <v>1500000</v>
      </c>
    </row>
    <row r="37" spans="1:6" x14ac:dyDescent="0.25">
      <c r="A37" s="10">
        <v>2321</v>
      </c>
      <c r="B37" s="10">
        <v>5171</v>
      </c>
      <c r="C37" s="10" t="s">
        <v>82</v>
      </c>
      <c r="D37" s="6">
        <v>500000</v>
      </c>
      <c r="E37" s="6"/>
      <c r="F37" s="6">
        <v>500000</v>
      </c>
    </row>
    <row r="38" spans="1:6" x14ac:dyDescent="0.25">
      <c r="A38" s="10">
        <v>2321</v>
      </c>
      <c r="B38" s="10">
        <v>6121</v>
      </c>
      <c r="C38" s="10" t="s">
        <v>92</v>
      </c>
      <c r="D38" s="6">
        <v>30000</v>
      </c>
      <c r="E38" s="6"/>
      <c r="F38" s="6">
        <v>30000</v>
      </c>
    </row>
    <row r="39" spans="1:6" x14ac:dyDescent="0.25">
      <c r="A39" s="22">
        <v>2321</v>
      </c>
      <c r="B39" s="22" t="s">
        <v>3</v>
      </c>
      <c r="C39" s="22"/>
      <c r="D39" s="23">
        <f t="shared" ref="D39:F39" si="4">SUM(D28:D38)</f>
        <v>2725000</v>
      </c>
      <c r="E39" s="23">
        <f t="shared" si="4"/>
        <v>0</v>
      </c>
      <c r="F39" s="23">
        <f t="shared" si="4"/>
        <v>2725000</v>
      </c>
    </row>
    <row r="40" spans="1:6" x14ac:dyDescent="0.25">
      <c r="A40" s="9"/>
      <c r="B40" s="9"/>
      <c r="C40" s="9"/>
      <c r="D40" s="48"/>
      <c r="E40" s="48"/>
      <c r="F40" s="48"/>
    </row>
    <row r="41" spans="1:6" x14ac:dyDescent="0.25">
      <c r="A41" s="9">
        <v>2339</v>
      </c>
      <c r="B41" s="9" t="s">
        <v>118</v>
      </c>
      <c r="C41" s="9"/>
      <c r="D41" s="48"/>
      <c r="E41" s="48"/>
      <c r="F41" s="48"/>
    </row>
    <row r="42" spans="1:6" x14ac:dyDescent="0.25">
      <c r="A42" s="10">
        <v>2339</v>
      </c>
      <c r="B42" s="10">
        <v>6121</v>
      </c>
      <c r="C42" s="10" t="s">
        <v>105</v>
      </c>
      <c r="D42" s="6"/>
      <c r="E42" s="6"/>
      <c r="F42" s="6"/>
    </row>
    <row r="43" spans="1:6" x14ac:dyDescent="0.25">
      <c r="A43" s="25">
        <v>2339</v>
      </c>
      <c r="B43" s="22" t="s">
        <v>3</v>
      </c>
      <c r="C43" s="22"/>
      <c r="D43" s="23">
        <f t="shared" ref="D43:F43" si="5">+D42</f>
        <v>0</v>
      </c>
      <c r="E43" s="23">
        <f t="shared" si="5"/>
        <v>0</v>
      </c>
      <c r="F43" s="23">
        <f t="shared" si="5"/>
        <v>0</v>
      </c>
    </row>
    <row r="44" spans="1:6" x14ac:dyDescent="0.25">
      <c r="A44" s="9"/>
      <c r="B44" s="9"/>
      <c r="C44" s="9"/>
      <c r="D44" s="48"/>
      <c r="E44" s="48"/>
      <c r="F44" s="48"/>
    </row>
    <row r="45" spans="1:6" x14ac:dyDescent="0.25">
      <c r="A45" s="9">
        <v>3111</v>
      </c>
      <c r="B45" s="9" t="s">
        <v>110</v>
      </c>
      <c r="C45" s="9"/>
      <c r="D45" s="7"/>
      <c r="E45" s="7"/>
      <c r="F45" s="7"/>
    </row>
    <row r="46" spans="1:6" x14ac:dyDescent="0.25">
      <c r="A46" s="5">
        <v>3111</v>
      </c>
      <c r="B46" s="5">
        <v>5169</v>
      </c>
      <c r="C46" s="5" t="s">
        <v>13</v>
      </c>
      <c r="D46" s="6">
        <f>750000+1000000+300000+2000000</f>
        <v>4050000</v>
      </c>
      <c r="E46" s="6"/>
      <c r="F46" s="6">
        <f>750000+1000000+300000+2000000</f>
        <v>4050000</v>
      </c>
    </row>
    <row r="47" spans="1:6" x14ac:dyDescent="0.25">
      <c r="A47" s="10">
        <v>3111</v>
      </c>
      <c r="B47" s="10">
        <v>5331</v>
      </c>
      <c r="C47" s="10" t="s">
        <v>14</v>
      </c>
      <c r="D47" s="6">
        <v>750000</v>
      </c>
      <c r="E47" s="6"/>
      <c r="F47" s="6">
        <v>750000</v>
      </c>
    </row>
    <row r="48" spans="1:6" x14ac:dyDescent="0.25">
      <c r="A48" s="22">
        <v>3111</v>
      </c>
      <c r="B48" s="22" t="s">
        <v>3</v>
      </c>
      <c r="C48" s="22"/>
      <c r="D48" s="23">
        <f t="shared" ref="D48:F48" si="6">SUM(D46:D47)</f>
        <v>4800000</v>
      </c>
      <c r="E48" s="23">
        <f t="shared" si="6"/>
        <v>0</v>
      </c>
      <c r="F48" s="23">
        <f t="shared" si="6"/>
        <v>4800000</v>
      </c>
    </row>
    <row r="49" spans="1:6" x14ac:dyDescent="0.25">
      <c r="A49" s="9"/>
      <c r="B49" s="9"/>
      <c r="C49" s="9"/>
      <c r="D49" s="7"/>
      <c r="E49" s="7"/>
      <c r="F49" s="7"/>
    </row>
    <row r="50" spans="1:6" x14ac:dyDescent="0.25">
      <c r="A50" s="9">
        <v>3113</v>
      </c>
      <c r="B50" s="9" t="s">
        <v>15</v>
      </c>
      <c r="C50" s="9"/>
      <c r="D50" s="7"/>
      <c r="E50" s="7"/>
      <c r="F50" s="7"/>
    </row>
    <row r="51" spans="1:6" x14ac:dyDescent="0.25">
      <c r="A51" s="10">
        <v>3113</v>
      </c>
      <c r="B51" s="10">
        <v>5194</v>
      </c>
      <c r="C51" s="10" t="s">
        <v>16</v>
      </c>
      <c r="D51" s="6">
        <v>5000</v>
      </c>
      <c r="E51" s="6"/>
      <c r="F51" s="6">
        <v>5000</v>
      </c>
    </row>
    <row r="52" spans="1:6" s="37" customFormat="1" x14ac:dyDescent="0.25">
      <c r="A52" s="10">
        <v>3113</v>
      </c>
      <c r="B52" s="10">
        <v>6341</v>
      </c>
      <c r="C52" s="5" t="s">
        <v>133</v>
      </c>
      <c r="D52" s="6"/>
      <c r="E52" s="6"/>
      <c r="F52" s="6"/>
    </row>
    <row r="53" spans="1:6" x14ac:dyDescent="0.25">
      <c r="A53" s="10">
        <v>3113</v>
      </c>
      <c r="B53" s="10">
        <v>5321</v>
      </c>
      <c r="C53" s="39" t="s">
        <v>163</v>
      </c>
      <c r="D53" s="6">
        <v>500000</v>
      </c>
      <c r="E53" s="6"/>
      <c r="F53" s="6">
        <v>500000</v>
      </c>
    </row>
    <row r="54" spans="1:6" x14ac:dyDescent="0.25">
      <c r="A54" s="22">
        <v>3113</v>
      </c>
      <c r="B54" s="26" t="s">
        <v>3</v>
      </c>
      <c r="C54" s="22"/>
      <c r="D54" s="23">
        <f t="shared" ref="D54:F54" si="7">SUM(D51:D53)</f>
        <v>505000</v>
      </c>
      <c r="E54" s="23">
        <f t="shared" si="7"/>
        <v>0</v>
      </c>
      <c r="F54" s="23">
        <f t="shared" si="7"/>
        <v>505000</v>
      </c>
    </row>
    <row r="55" spans="1:6" x14ac:dyDescent="0.25">
      <c r="A55" s="9"/>
      <c r="B55" s="9"/>
      <c r="C55" s="9"/>
      <c r="D55" s="48"/>
      <c r="E55" s="48"/>
      <c r="F55" s="48"/>
    </row>
    <row r="56" spans="1:6" x14ac:dyDescent="0.25">
      <c r="A56" s="9">
        <v>3314</v>
      </c>
      <c r="B56" s="9" t="s">
        <v>17</v>
      </c>
      <c r="C56" s="9"/>
      <c r="D56" s="7"/>
      <c r="E56" s="7"/>
      <c r="F56" s="7"/>
    </row>
    <row r="57" spans="1:6" x14ac:dyDescent="0.25">
      <c r="A57" s="10">
        <v>3314</v>
      </c>
      <c r="B57" s="10">
        <v>5021</v>
      </c>
      <c r="C57" s="10" t="s">
        <v>84</v>
      </c>
      <c r="D57" s="6">
        <v>12000</v>
      </c>
      <c r="E57" s="6"/>
      <c r="F57" s="6">
        <v>12000</v>
      </c>
    </row>
    <row r="58" spans="1:6" x14ac:dyDescent="0.25">
      <c r="A58" s="10">
        <v>3314</v>
      </c>
      <c r="B58" s="10">
        <v>5136</v>
      </c>
      <c r="C58" s="10" t="s">
        <v>18</v>
      </c>
      <c r="D58" s="6">
        <v>15000</v>
      </c>
      <c r="E58" s="6"/>
      <c r="F58" s="6">
        <v>15000</v>
      </c>
    </row>
    <row r="59" spans="1:6" x14ac:dyDescent="0.25">
      <c r="A59" s="10">
        <v>3314</v>
      </c>
      <c r="B59" s="10">
        <v>5139</v>
      </c>
      <c r="C59" s="10" t="s">
        <v>9</v>
      </c>
      <c r="D59" s="6"/>
      <c r="E59" s="6"/>
      <c r="F59" s="6"/>
    </row>
    <row r="60" spans="1:6" x14ac:dyDescent="0.25">
      <c r="A60" s="22">
        <v>3314</v>
      </c>
      <c r="B60" s="22" t="s">
        <v>3</v>
      </c>
      <c r="C60" s="22"/>
      <c r="D60" s="23">
        <f t="shared" ref="D60:F60" si="8">SUM(D57:D59)</f>
        <v>27000</v>
      </c>
      <c r="E60" s="23">
        <f t="shared" si="8"/>
        <v>0</v>
      </c>
      <c r="F60" s="23">
        <f t="shared" si="8"/>
        <v>27000</v>
      </c>
    </row>
    <row r="61" spans="1:6" x14ac:dyDescent="0.25">
      <c r="A61" s="9"/>
      <c r="B61" s="9"/>
      <c r="C61" s="9"/>
      <c r="D61" s="7"/>
      <c r="E61" s="7"/>
      <c r="F61" s="7"/>
    </row>
    <row r="62" spans="1:6" x14ac:dyDescent="0.25">
      <c r="A62" s="9">
        <v>3319</v>
      </c>
      <c r="B62" s="9" t="s">
        <v>19</v>
      </c>
      <c r="C62" s="9"/>
      <c r="D62" s="7"/>
      <c r="E62" s="7"/>
      <c r="F62" s="7"/>
    </row>
    <row r="63" spans="1:6" x14ac:dyDescent="0.25">
      <c r="A63" s="10">
        <v>3319</v>
      </c>
      <c r="B63" s="10">
        <v>5021</v>
      </c>
      <c r="C63" s="10" t="s">
        <v>83</v>
      </c>
      <c r="D63" s="6">
        <v>15000</v>
      </c>
      <c r="E63" s="6"/>
      <c r="F63" s="6">
        <v>15000</v>
      </c>
    </row>
    <row r="64" spans="1:6" x14ac:dyDescent="0.25">
      <c r="A64" s="22">
        <v>3319</v>
      </c>
      <c r="B64" s="22" t="s">
        <v>3</v>
      </c>
      <c r="C64" s="22"/>
      <c r="D64" s="23">
        <f t="shared" ref="D64:F64" si="9">+D63</f>
        <v>15000</v>
      </c>
      <c r="E64" s="23">
        <f t="shared" si="9"/>
        <v>0</v>
      </c>
      <c r="F64" s="23">
        <f t="shared" si="9"/>
        <v>15000</v>
      </c>
    </row>
    <row r="65" spans="1:6" x14ac:dyDescent="0.25">
      <c r="A65" s="9"/>
      <c r="B65" s="9"/>
      <c r="C65" s="9"/>
      <c r="D65" s="48"/>
      <c r="E65" s="48"/>
      <c r="F65" s="48"/>
    </row>
    <row r="66" spans="1:6" x14ac:dyDescent="0.25">
      <c r="A66" s="9">
        <v>3326</v>
      </c>
      <c r="B66" s="9" t="s">
        <v>119</v>
      </c>
      <c r="C66" s="9"/>
      <c r="D66" s="48"/>
      <c r="E66" s="48"/>
      <c r="F66" s="48"/>
    </row>
    <row r="67" spans="1:6" x14ac:dyDescent="0.25">
      <c r="A67" s="9">
        <v>3326</v>
      </c>
      <c r="B67" s="10">
        <v>5171</v>
      </c>
      <c r="C67" s="10" t="s">
        <v>120</v>
      </c>
      <c r="D67" s="6">
        <v>10000</v>
      </c>
      <c r="E67" s="6"/>
      <c r="F67" s="6">
        <v>10000</v>
      </c>
    </row>
    <row r="68" spans="1:6" x14ac:dyDescent="0.25">
      <c r="A68" s="22">
        <v>3326</v>
      </c>
      <c r="B68" s="22" t="s">
        <v>3</v>
      </c>
      <c r="C68" s="22"/>
      <c r="D68" s="23">
        <f t="shared" ref="D68:F68" si="10">+D67</f>
        <v>10000</v>
      </c>
      <c r="E68" s="23">
        <f t="shared" si="10"/>
        <v>0</v>
      </c>
      <c r="F68" s="23">
        <f t="shared" si="10"/>
        <v>10000</v>
      </c>
    </row>
    <row r="69" spans="1:6" x14ac:dyDescent="0.25">
      <c r="A69" s="9"/>
      <c r="B69" s="9"/>
      <c r="C69" s="9"/>
      <c r="D69" s="7"/>
      <c r="E69" s="7"/>
      <c r="F69" s="7"/>
    </row>
    <row r="70" spans="1:6" x14ac:dyDescent="0.25">
      <c r="A70" s="9">
        <v>3341</v>
      </c>
      <c r="B70" s="9" t="s">
        <v>20</v>
      </c>
      <c r="C70" s="9"/>
      <c r="D70" s="7"/>
      <c r="E70" s="7"/>
      <c r="F70" s="7"/>
    </row>
    <row r="71" spans="1:6" x14ac:dyDescent="0.25">
      <c r="A71" s="10">
        <v>3341</v>
      </c>
      <c r="B71" s="10">
        <v>5169</v>
      </c>
      <c r="C71" s="10" t="s">
        <v>13</v>
      </c>
      <c r="D71" s="6">
        <v>3000</v>
      </c>
      <c r="E71" s="6"/>
      <c r="F71" s="6">
        <v>3000</v>
      </c>
    </row>
    <row r="72" spans="1:6" x14ac:dyDescent="0.25">
      <c r="A72" s="10">
        <v>3341</v>
      </c>
      <c r="B72" s="10">
        <v>5171</v>
      </c>
      <c r="C72" s="10" t="s">
        <v>85</v>
      </c>
      <c r="D72" s="6">
        <v>10000</v>
      </c>
      <c r="E72" s="6"/>
      <c r="F72" s="6">
        <v>10000</v>
      </c>
    </row>
    <row r="73" spans="1:6" x14ac:dyDescent="0.25">
      <c r="A73" s="10">
        <v>3341</v>
      </c>
      <c r="B73" s="10">
        <v>6122</v>
      </c>
      <c r="C73" s="10" t="s">
        <v>109</v>
      </c>
      <c r="D73" s="6">
        <v>100000</v>
      </c>
      <c r="E73" s="6"/>
      <c r="F73" s="6">
        <v>100000</v>
      </c>
    </row>
    <row r="74" spans="1:6" x14ac:dyDescent="0.25">
      <c r="A74" s="22">
        <v>3341</v>
      </c>
      <c r="B74" s="22" t="s">
        <v>3</v>
      </c>
      <c r="C74" s="22"/>
      <c r="D74" s="23">
        <f t="shared" ref="D74:F74" si="11">+D71+D72+D73</f>
        <v>113000</v>
      </c>
      <c r="E74" s="23">
        <f t="shared" si="11"/>
        <v>0</v>
      </c>
      <c r="F74" s="23">
        <f t="shared" si="11"/>
        <v>113000</v>
      </c>
    </row>
    <row r="75" spans="1:6" x14ac:dyDescent="0.25">
      <c r="A75" s="9"/>
      <c r="B75" s="9"/>
      <c r="C75" s="9"/>
      <c r="D75" s="7"/>
      <c r="E75" s="7"/>
      <c r="F75" s="7"/>
    </row>
    <row r="76" spans="1:6" x14ac:dyDescent="0.25">
      <c r="A76" s="9">
        <v>3399</v>
      </c>
      <c r="B76" s="9" t="s">
        <v>21</v>
      </c>
      <c r="C76" s="9"/>
      <c r="D76" s="7"/>
      <c r="E76" s="7"/>
      <c r="F76" s="7"/>
    </row>
    <row r="77" spans="1:6" x14ac:dyDescent="0.25">
      <c r="A77" s="10">
        <v>3399</v>
      </c>
      <c r="B77" s="10">
        <v>5139</v>
      </c>
      <c r="C77" s="10" t="s">
        <v>22</v>
      </c>
      <c r="D77" s="6">
        <v>35000</v>
      </c>
      <c r="E77" s="6"/>
      <c r="F77" s="6">
        <v>35000</v>
      </c>
    </row>
    <row r="78" spans="1:6" x14ac:dyDescent="0.25">
      <c r="A78" s="10">
        <v>3399</v>
      </c>
      <c r="B78" s="10">
        <v>5169</v>
      </c>
      <c r="C78" s="10" t="s">
        <v>23</v>
      </c>
      <c r="D78" s="6">
        <v>350000</v>
      </c>
      <c r="E78" s="6"/>
      <c r="F78" s="6">
        <v>350000</v>
      </c>
    </row>
    <row r="79" spans="1:6" x14ac:dyDescent="0.25">
      <c r="A79" s="10">
        <v>3399</v>
      </c>
      <c r="B79" s="10">
        <v>5194</v>
      </c>
      <c r="C79" s="10" t="s">
        <v>16</v>
      </c>
      <c r="D79" s="6">
        <v>35000</v>
      </c>
      <c r="E79" s="6"/>
      <c r="F79" s="6">
        <v>35000</v>
      </c>
    </row>
    <row r="80" spans="1:6" x14ac:dyDescent="0.25">
      <c r="A80" s="10">
        <v>3399</v>
      </c>
      <c r="B80" s="10">
        <v>5492</v>
      </c>
      <c r="C80" s="10" t="s">
        <v>34</v>
      </c>
      <c r="D80" s="6">
        <v>5000</v>
      </c>
      <c r="E80" s="6"/>
      <c r="F80" s="6">
        <v>5000</v>
      </c>
    </row>
    <row r="81" spans="1:6" x14ac:dyDescent="0.25">
      <c r="A81" s="22">
        <v>3399</v>
      </c>
      <c r="B81" s="22" t="s">
        <v>3</v>
      </c>
      <c r="C81" s="22"/>
      <c r="D81" s="23">
        <f t="shared" ref="D81:F81" si="12">SUM(D77:D80)</f>
        <v>425000</v>
      </c>
      <c r="E81" s="23">
        <f t="shared" si="12"/>
        <v>0</v>
      </c>
      <c r="F81" s="23">
        <f t="shared" si="12"/>
        <v>425000</v>
      </c>
    </row>
    <row r="82" spans="1:6" x14ac:dyDescent="0.25">
      <c r="A82" s="9"/>
      <c r="B82" s="9"/>
      <c r="C82" s="9"/>
      <c r="D82" s="48"/>
      <c r="E82" s="48"/>
      <c r="F82" s="48"/>
    </row>
    <row r="83" spans="1:6" x14ac:dyDescent="0.25">
      <c r="A83" s="38">
        <v>3412</v>
      </c>
      <c r="B83" s="38" t="s">
        <v>158</v>
      </c>
      <c r="C83" s="41"/>
      <c r="D83" s="7"/>
      <c r="E83" s="7"/>
      <c r="F83" s="7"/>
    </row>
    <row r="84" spans="1:6" x14ac:dyDescent="0.25">
      <c r="A84" s="39">
        <v>3412</v>
      </c>
      <c r="B84" s="39">
        <v>5213</v>
      </c>
      <c r="C84" s="42" t="s">
        <v>159</v>
      </c>
      <c r="D84" s="6">
        <v>0</v>
      </c>
      <c r="E84" s="6"/>
      <c r="F84" s="6">
        <v>0</v>
      </c>
    </row>
    <row r="85" spans="1:6" x14ac:dyDescent="0.25">
      <c r="A85" s="40">
        <v>3412</v>
      </c>
      <c r="B85" s="40" t="s">
        <v>3</v>
      </c>
      <c r="C85" s="43"/>
      <c r="D85" s="23">
        <f t="shared" ref="D85:F85" si="13">SUM(D84)</f>
        <v>0</v>
      </c>
      <c r="E85" s="23">
        <f t="shared" si="13"/>
        <v>0</v>
      </c>
      <c r="F85" s="23">
        <f t="shared" si="13"/>
        <v>0</v>
      </c>
    </row>
    <row r="86" spans="1:6" x14ac:dyDescent="0.25">
      <c r="A86" s="9"/>
      <c r="B86" s="9"/>
      <c r="C86" s="9"/>
      <c r="D86" s="48"/>
      <c r="E86" s="48"/>
      <c r="F86" s="48"/>
    </row>
    <row r="87" spans="1:6" x14ac:dyDescent="0.25">
      <c r="A87" s="9">
        <v>3419</v>
      </c>
      <c r="B87" s="9" t="s">
        <v>24</v>
      </c>
      <c r="C87" s="9"/>
      <c r="D87" s="7"/>
      <c r="E87" s="7"/>
      <c r="F87" s="7"/>
    </row>
    <row r="88" spans="1:6" x14ac:dyDescent="0.25">
      <c r="A88" s="10">
        <v>3419</v>
      </c>
      <c r="B88" s="10">
        <v>5229</v>
      </c>
      <c r="C88" s="10" t="s">
        <v>25</v>
      </c>
      <c r="D88" s="6">
        <v>0</v>
      </c>
      <c r="E88" s="6"/>
      <c r="F88" s="6">
        <v>0</v>
      </c>
    </row>
    <row r="89" spans="1:6" x14ac:dyDescent="0.25">
      <c r="A89" s="22">
        <v>3419</v>
      </c>
      <c r="B89" s="22" t="s">
        <v>3</v>
      </c>
      <c r="C89" s="22"/>
      <c r="D89" s="23">
        <f t="shared" ref="D89:F89" si="14">SUM(D88)</f>
        <v>0</v>
      </c>
      <c r="E89" s="23">
        <f t="shared" si="14"/>
        <v>0</v>
      </c>
      <c r="F89" s="23">
        <f t="shared" si="14"/>
        <v>0</v>
      </c>
    </row>
    <row r="90" spans="1:6" x14ac:dyDescent="0.25">
      <c r="A90" s="9"/>
      <c r="B90" s="9"/>
      <c r="C90" s="9"/>
      <c r="D90" s="51"/>
      <c r="E90" s="51"/>
      <c r="F90" s="51"/>
    </row>
    <row r="91" spans="1:6" x14ac:dyDescent="0.25">
      <c r="A91" s="9">
        <v>3421</v>
      </c>
      <c r="B91" s="2" t="s">
        <v>149</v>
      </c>
      <c r="C91" s="9"/>
      <c r="D91" s="7"/>
      <c r="E91" s="7"/>
      <c r="F91" s="7"/>
    </row>
    <row r="92" spans="1:6" x14ac:dyDescent="0.25">
      <c r="A92" s="10">
        <f>+A91</f>
        <v>3421</v>
      </c>
      <c r="B92" s="33">
        <v>5139</v>
      </c>
      <c r="C92" s="5" t="s">
        <v>150</v>
      </c>
      <c r="D92" s="6">
        <v>250000</v>
      </c>
      <c r="E92" s="6"/>
      <c r="F92" s="6">
        <v>250000</v>
      </c>
    </row>
    <row r="93" spans="1:6" x14ac:dyDescent="0.25">
      <c r="A93" s="22">
        <v>3419</v>
      </c>
      <c r="B93" s="22" t="s">
        <v>3</v>
      </c>
      <c r="C93" s="22"/>
      <c r="D93" s="23">
        <f t="shared" ref="D93:F93" si="15">SUM(D92)</f>
        <v>250000</v>
      </c>
      <c r="E93" s="23">
        <f t="shared" si="15"/>
        <v>0</v>
      </c>
      <c r="F93" s="23">
        <f t="shared" si="15"/>
        <v>250000</v>
      </c>
    </row>
    <row r="94" spans="1:6" s="37" customFormat="1" x14ac:dyDescent="0.25">
      <c r="A94" s="9"/>
      <c r="B94" s="9"/>
      <c r="C94" s="9"/>
      <c r="D94" s="51"/>
      <c r="E94" s="51"/>
      <c r="F94" s="51"/>
    </row>
    <row r="95" spans="1:6" s="37" customFormat="1" x14ac:dyDescent="0.25">
      <c r="A95" s="9">
        <v>3429</v>
      </c>
      <c r="B95" s="38" t="s">
        <v>171</v>
      </c>
      <c r="C95" s="9"/>
      <c r="D95" s="7"/>
      <c r="E95" s="7"/>
      <c r="F95" s="7"/>
    </row>
    <row r="96" spans="1:6" s="37" customFormat="1" x14ac:dyDescent="0.25">
      <c r="A96" s="10">
        <f>+A95</f>
        <v>3429</v>
      </c>
      <c r="B96" s="33">
        <v>6202</v>
      </c>
      <c r="C96" s="39" t="s">
        <v>172</v>
      </c>
      <c r="D96" s="6">
        <v>0</v>
      </c>
      <c r="E96" s="6"/>
      <c r="F96" s="6">
        <v>0</v>
      </c>
    </row>
    <row r="97" spans="1:6" s="37" customFormat="1" x14ac:dyDescent="0.25">
      <c r="A97" s="22">
        <v>3429</v>
      </c>
      <c r="B97" s="22" t="s">
        <v>3</v>
      </c>
      <c r="C97" s="22"/>
      <c r="D97" s="23">
        <f t="shared" ref="D97:F97" si="16">SUM(D96)</f>
        <v>0</v>
      </c>
      <c r="E97" s="23">
        <f t="shared" si="16"/>
        <v>0</v>
      </c>
      <c r="F97" s="23">
        <f t="shared" si="16"/>
        <v>0</v>
      </c>
    </row>
    <row r="98" spans="1:6" x14ac:dyDescent="0.25">
      <c r="A98" s="9"/>
      <c r="B98" s="9"/>
      <c r="C98" s="9"/>
      <c r="D98" s="51"/>
      <c r="E98" s="51"/>
      <c r="F98" s="51"/>
    </row>
    <row r="99" spans="1:6" x14ac:dyDescent="0.25">
      <c r="A99" s="9">
        <v>3631</v>
      </c>
      <c r="B99" s="9" t="s">
        <v>26</v>
      </c>
      <c r="C99" s="9"/>
      <c r="D99" s="7"/>
      <c r="E99" s="7"/>
      <c r="F99" s="7"/>
    </row>
    <row r="100" spans="1:6" x14ac:dyDescent="0.25">
      <c r="A100" s="10">
        <v>3631</v>
      </c>
      <c r="B100" s="10">
        <v>5154</v>
      </c>
      <c r="C100" s="10" t="s">
        <v>28</v>
      </c>
      <c r="D100" s="6">
        <v>350000</v>
      </c>
      <c r="E100" s="6"/>
      <c r="F100" s="6">
        <v>350000</v>
      </c>
    </row>
    <row r="101" spans="1:6" x14ac:dyDescent="0.25">
      <c r="A101" s="10">
        <v>3631</v>
      </c>
      <c r="B101" s="10">
        <v>5171</v>
      </c>
      <c r="C101" s="10" t="s">
        <v>86</v>
      </c>
      <c r="D101" s="6">
        <v>150000</v>
      </c>
      <c r="E101" s="6"/>
      <c r="F101" s="6">
        <v>150000</v>
      </c>
    </row>
    <row r="102" spans="1:6" x14ac:dyDescent="0.25">
      <c r="A102" s="10">
        <v>3631</v>
      </c>
      <c r="B102" s="10">
        <v>6121</v>
      </c>
      <c r="C102" s="5" t="s">
        <v>129</v>
      </c>
      <c r="D102" s="6">
        <v>500000</v>
      </c>
      <c r="E102" s="6"/>
      <c r="F102" s="6">
        <v>500000</v>
      </c>
    </row>
    <row r="103" spans="1:6" x14ac:dyDescent="0.25">
      <c r="A103" s="22">
        <v>3631</v>
      </c>
      <c r="B103" s="22" t="s">
        <v>3</v>
      </c>
      <c r="C103" s="22"/>
      <c r="D103" s="23">
        <f t="shared" ref="D103:F103" si="17">+SUM(D100:D102)</f>
        <v>1000000</v>
      </c>
      <c r="E103" s="23">
        <f t="shared" si="17"/>
        <v>0</v>
      </c>
      <c r="F103" s="23">
        <f t="shared" si="17"/>
        <v>1000000</v>
      </c>
    </row>
    <row r="104" spans="1:6" x14ac:dyDescent="0.25">
      <c r="A104" s="9"/>
      <c r="B104" s="9"/>
      <c r="C104" s="9"/>
      <c r="D104" s="48"/>
      <c r="E104" s="48"/>
      <c r="F104" s="48"/>
    </row>
    <row r="105" spans="1:6" x14ac:dyDescent="0.25">
      <c r="A105" s="9">
        <v>3635</v>
      </c>
      <c r="B105" s="2" t="s">
        <v>131</v>
      </c>
      <c r="C105" s="9"/>
      <c r="D105" s="48"/>
      <c r="E105" s="48"/>
      <c r="F105" s="48"/>
    </row>
    <row r="106" spans="1:6" x14ac:dyDescent="0.25">
      <c r="A106" s="5">
        <v>3635</v>
      </c>
      <c r="B106" s="5">
        <v>6119</v>
      </c>
      <c r="C106" s="5" t="s">
        <v>132</v>
      </c>
      <c r="D106" s="6">
        <v>0</v>
      </c>
      <c r="E106" s="6"/>
      <c r="F106" s="6">
        <v>0</v>
      </c>
    </row>
    <row r="107" spans="1:6" x14ac:dyDescent="0.25">
      <c r="A107" s="22">
        <v>3635</v>
      </c>
      <c r="B107" s="26" t="s">
        <v>74</v>
      </c>
      <c r="C107" s="22"/>
      <c r="D107" s="23">
        <f t="shared" ref="D107:F107" si="18">+D106</f>
        <v>0</v>
      </c>
      <c r="E107" s="23">
        <f t="shared" si="18"/>
        <v>0</v>
      </c>
      <c r="F107" s="23">
        <f t="shared" si="18"/>
        <v>0</v>
      </c>
    </row>
    <row r="108" spans="1:6" x14ac:dyDescent="0.25">
      <c r="A108" s="9"/>
      <c r="B108" s="9"/>
      <c r="C108" s="9"/>
      <c r="D108" s="7"/>
      <c r="E108" s="7"/>
      <c r="F108" s="7"/>
    </row>
    <row r="109" spans="1:6" x14ac:dyDescent="0.25">
      <c r="A109" s="9">
        <v>3639</v>
      </c>
      <c r="B109" s="2" t="s">
        <v>141</v>
      </c>
      <c r="C109" s="9"/>
      <c r="D109" s="48"/>
      <c r="E109" s="48"/>
      <c r="F109" s="48"/>
    </row>
    <row r="110" spans="1:6" x14ac:dyDescent="0.25">
      <c r="A110" s="5">
        <v>3639</v>
      </c>
      <c r="B110" s="5">
        <v>6130</v>
      </c>
      <c r="C110" s="5" t="s">
        <v>142</v>
      </c>
      <c r="D110" s="6">
        <v>0</v>
      </c>
      <c r="E110" s="6"/>
      <c r="F110" s="6">
        <v>0</v>
      </c>
    </row>
    <row r="111" spans="1:6" x14ac:dyDescent="0.25">
      <c r="A111" s="22">
        <v>3639</v>
      </c>
      <c r="B111" s="26" t="s">
        <v>74</v>
      </c>
      <c r="C111" s="22"/>
      <c r="D111" s="23">
        <f t="shared" ref="D111:F111" si="19">+D110</f>
        <v>0</v>
      </c>
      <c r="E111" s="23">
        <f t="shared" si="19"/>
        <v>0</v>
      </c>
      <c r="F111" s="23">
        <f t="shared" si="19"/>
        <v>0</v>
      </c>
    </row>
    <row r="112" spans="1:6" x14ac:dyDescent="0.25">
      <c r="A112" s="9"/>
      <c r="B112" s="9"/>
      <c r="C112" s="9"/>
      <c r="D112" s="7"/>
      <c r="E112" s="7"/>
      <c r="F112" s="7"/>
    </row>
    <row r="113" spans="1:6" x14ac:dyDescent="0.25">
      <c r="A113" s="9">
        <v>3721</v>
      </c>
      <c r="B113" s="9" t="s">
        <v>30</v>
      </c>
      <c r="C113" s="9"/>
      <c r="D113" s="7"/>
      <c r="E113" s="7"/>
      <c r="F113" s="7"/>
    </row>
    <row r="114" spans="1:6" x14ac:dyDescent="0.25">
      <c r="A114" s="10">
        <v>3721</v>
      </c>
      <c r="B114" s="10">
        <v>5169</v>
      </c>
      <c r="C114" s="10" t="s">
        <v>29</v>
      </c>
      <c r="D114" s="6">
        <v>60000</v>
      </c>
      <c r="E114" s="6"/>
      <c r="F114" s="6">
        <v>60000</v>
      </c>
    </row>
    <row r="115" spans="1:6" x14ac:dyDescent="0.25">
      <c r="A115" s="22">
        <v>3721</v>
      </c>
      <c r="B115" s="22" t="s">
        <v>3</v>
      </c>
      <c r="C115" s="22"/>
      <c r="D115" s="23">
        <f t="shared" ref="D115:F115" si="20">+D114</f>
        <v>60000</v>
      </c>
      <c r="E115" s="23">
        <f t="shared" si="20"/>
        <v>0</v>
      </c>
      <c r="F115" s="23">
        <f t="shared" si="20"/>
        <v>60000</v>
      </c>
    </row>
    <row r="116" spans="1:6" x14ac:dyDescent="0.25">
      <c r="A116" s="9"/>
      <c r="B116" s="9"/>
      <c r="C116" s="9"/>
      <c r="D116" s="7"/>
      <c r="E116" s="7"/>
      <c r="F116" s="7"/>
    </row>
    <row r="117" spans="1:6" x14ac:dyDescent="0.25">
      <c r="A117" s="9">
        <v>3722</v>
      </c>
      <c r="B117" s="9" t="s">
        <v>31</v>
      </c>
      <c r="C117" s="9"/>
      <c r="D117" s="7"/>
      <c r="E117" s="7"/>
      <c r="F117" s="7"/>
    </row>
    <row r="118" spans="1:6" x14ac:dyDescent="0.25">
      <c r="A118" s="10">
        <v>3722</v>
      </c>
      <c r="B118" s="10">
        <v>5169</v>
      </c>
      <c r="C118" s="10" t="s">
        <v>13</v>
      </c>
      <c r="D118" s="6">
        <v>2000000</v>
      </c>
      <c r="E118" s="6"/>
      <c r="F118" s="6">
        <v>2000000</v>
      </c>
    </row>
    <row r="119" spans="1:6" x14ac:dyDescent="0.25">
      <c r="A119" s="22">
        <v>3722</v>
      </c>
      <c r="B119" s="22" t="s">
        <v>3</v>
      </c>
      <c r="C119" s="22"/>
      <c r="D119" s="23">
        <f t="shared" ref="D119:F119" si="21">+D118</f>
        <v>2000000</v>
      </c>
      <c r="E119" s="23">
        <f t="shared" si="21"/>
        <v>0</v>
      </c>
      <c r="F119" s="23">
        <f t="shared" si="21"/>
        <v>2000000</v>
      </c>
    </row>
    <row r="120" spans="1:6" x14ac:dyDescent="0.25">
      <c r="A120" s="9"/>
      <c r="B120" s="9"/>
      <c r="C120" s="9"/>
      <c r="D120" s="7"/>
      <c r="E120" s="7"/>
      <c r="F120" s="7"/>
    </row>
    <row r="121" spans="1:6" x14ac:dyDescent="0.25">
      <c r="A121" s="9">
        <v>3723</v>
      </c>
      <c r="B121" s="9" t="s">
        <v>32</v>
      </c>
      <c r="C121" s="9"/>
      <c r="D121" s="7"/>
      <c r="E121" s="7"/>
      <c r="F121" s="7"/>
    </row>
    <row r="122" spans="1:6" x14ac:dyDescent="0.25">
      <c r="A122" s="10">
        <v>3723</v>
      </c>
      <c r="B122" s="10">
        <v>5169</v>
      </c>
      <c r="C122" s="10" t="s">
        <v>13</v>
      </c>
      <c r="D122" s="6">
        <v>700000</v>
      </c>
      <c r="E122" s="6"/>
      <c r="F122" s="6">
        <v>700000</v>
      </c>
    </row>
    <row r="123" spans="1:6" x14ac:dyDescent="0.25">
      <c r="A123" s="22">
        <v>3723</v>
      </c>
      <c r="B123" s="22" t="s">
        <v>3</v>
      </c>
      <c r="C123" s="22"/>
      <c r="D123" s="23">
        <f t="shared" ref="D123:F123" si="22">SUM(D122)</f>
        <v>700000</v>
      </c>
      <c r="E123" s="23">
        <f t="shared" si="22"/>
        <v>0</v>
      </c>
      <c r="F123" s="23">
        <f t="shared" si="22"/>
        <v>700000</v>
      </c>
    </row>
    <row r="124" spans="1:6" x14ac:dyDescent="0.25">
      <c r="A124" s="9"/>
      <c r="B124" s="9"/>
      <c r="C124" s="9"/>
      <c r="D124" s="7"/>
      <c r="E124" s="7"/>
      <c r="F124" s="7"/>
    </row>
    <row r="125" spans="1:6" x14ac:dyDescent="0.25">
      <c r="A125" s="9">
        <v>3725</v>
      </c>
      <c r="B125" s="9" t="s">
        <v>106</v>
      </c>
      <c r="C125" s="9"/>
      <c r="D125" s="7"/>
      <c r="E125" s="7"/>
      <c r="F125" s="7"/>
    </row>
    <row r="126" spans="1:6" x14ac:dyDescent="0.25">
      <c r="A126" s="10">
        <v>3725</v>
      </c>
      <c r="B126" s="10">
        <v>5169</v>
      </c>
      <c r="C126" s="10" t="s">
        <v>13</v>
      </c>
      <c r="D126" s="6">
        <v>1100000</v>
      </c>
      <c r="E126" s="6"/>
      <c r="F126" s="6">
        <v>1100000</v>
      </c>
    </row>
    <row r="127" spans="1:6" x14ac:dyDescent="0.25">
      <c r="A127" s="22">
        <v>3725</v>
      </c>
      <c r="B127" s="22" t="s">
        <v>3</v>
      </c>
      <c r="C127" s="22"/>
      <c r="D127" s="23">
        <f t="shared" ref="D127:F127" si="23">+D126</f>
        <v>1100000</v>
      </c>
      <c r="E127" s="23">
        <f t="shared" si="23"/>
        <v>0</v>
      </c>
      <c r="F127" s="23">
        <f t="shared" si="23"/>
        <v>1100000</v>
      </c>
    </row>
    <row r="128" spans="1:6" x14ac:dyDescent="0.25">
      <c r="A128" s="9"/>
      <c r="B128" s="9"/>
      <c r="C128" s="9"/>
      <c r="D128" s="7"/>
      <c r="E128" s="7"/>
      <c r="F128" s="7"/>
    </row>
    <row r="129" spans="1:6" x14ac:dyDescent="0.25">
      <c r="A129" s="9">
        <v>3745</v>
      </c>
      <c r="B129" s="9" t="s">
        <v>121</v>
      </c>
      <c r="C129" s="9"/>
      <c r="D129" s="7"/>
      <c r="E129" s="7"/>
      <c r="F129" s="7"/>
    </row>
    <row r="130" spans="1:6" x14ac:dyDescent="0.25">
      <c r="A130" s="10">
        <v>3745</v>
      </c>
      <c r="B130" s="10">
        <v>5021</v>
      </c>
      <c r="C130" s="10" t="s">
        <v>27</v>
      </c>
      <c r="D130" s="6">
        <v>100000</v>
      </c>
      <c r="E130" s="6"/>
      <c r="F130" s="6">
        <v>100000</v>
      </c>
    </row>
    <row r="131" spans="1:6" x14ac:dyDescent="0.25">
      <c r="A131" s="10">
        <v>3745</v>
      </c>
      <c r="B131" s="10">
        <v>5137</v>
      </c>
      <c r="C131" s="10" t="s">
        <v>45</v>
      </c>
      <c r="D131" s="6">
        <v>10000</v>
      </c>
      <c r="E131" s="6"/>
      <c r="F131" s="6">
        <v>10000</v>
      </c>
    </row>
    <row r="132" spans="1:6" x14ac:dyDescent="0.25">
      <c r="A132" s="10">
        <v>3745</v>
      </c>
      <c r="B132" s="10">
        <v>5156</v>
      </c>
      <c r="C132" s="10" t="s">
        <v>33</v>
      </c>
      <c r="D132" s="6">
        <v>15000</v>
      </c>
      <c r="E132" s="6"/>
      <c r="F132" s="6">
        <v>15000</v>
      </c>
    </row>
    <row r="133" spans="1:6" x14ac:dyDescent="0.25">
      <c r="A133" s="10">
        <v>3745</v>
      </c>
      <c r="B133" s="10">
        <v>5169</v>
      </c>
      <c r="C133" s="10" t="s">
        <v>13</v>
      </c>
      <c r="D133" s="6">
        <v>700000</v>
      </c>
      <c r="E133" s="6"/>
      <c r="F133" s="6">
        <v>700000</v>
      </c>
    </row>
    <row r="134" spans="1:6" x14ac:dyDescent="0.25">
      <c r="A134" s="10">
        <v>3745</v>
      </c>
      <c r="B134" s="10">
        <v>5171</v>
      </c>
      <c r="C134" s="5" t="s">
        <v>130</v>
      </c>
      <c r="D134" s="6">
        <v>300000</v>
      </c>
      <c r="E134" s="6"/>
      <c r="F134" s="6">
        <v>300000</v>
      </c>
    </row>
    <row r="135" spans="1:6" x14ac:dyDescent="0.25">
      <c r="A135" s="22">
        <v>3745</v>
      </c>
      <c r="B135" s="22" t="s">
        <v>3</v>
      </c>
      <c r="C135" s="22"/>
      <c r="D135" s="23">
        <f t="shared" ref="D135:F135" si="24">SUM(D130:D134)</f>
        <v>1125000</v>
      </c>
      <c r="E135" s="23">
        <f t="shared" si="24"/>
        <v>0</v>
      </c>
      <c r="F135" s="23">
        <f t="shared" si="24"/>
        <v>1125000</v>
      </c>
    </row>
    <row r="136" spans="1:6" x14ac:dyDescent="0.25">
      <c r="A136" s="9"/>
      <c r="B136" s="9"/>
      <c r="C136" s="9"/>
      <c r="D136" s="7"/>
      <c r="E136" s="7"/>
      <c r="F136" s="7"/>
    </row>
    <row r="137" spans="1:6" x14ac:dyDescent="0.25">
      <c r="A137" s="9">
        <v>4359</v>
      </c>
      <c r="B137" s="9" t="s">
        <v>98</v>
      </c>
      <c r="C137" s="9"/>
      <c r="D137" s="7"/>
      <c r="E137" s="7"/>
      <c r="F137" s="7"/>
    </row>
    <row r="138" spans="1:6" x14ac:dyDescent="0.25">
      <c r="A138" s="5">
        <v>4359</v>
      </c>
      <c r="B138" s="5">
        <v>5169</v>
      </c>
      <c r="C138" s="5" t="s">
        <v>13</v>
      </c>
      <c r="D138" s="6">
        <v>10000</v>
      </c>
      <c r="E138" s="6"/>
      <c r="F138" s="6">
        <v>10000</v>
      </c>
    </row>
    <row r="139" spans="1:6" s="37" customFormat="1" x14ac:dyDescent="0.25">
      <c r="A139" s="39">
        <v>4359</v>
      </c>
      <c r="B139" s="39">
        <v>5175</v>
      </c>
      <c r="C139" s="39" t="s">
        <v>153</v>
      </c>
      <c r="D139" s="6"/>
      <c r="E139" s="6"/>
      <c r="F139" s="6"/>
    </row>
    <row r="140" spans="1:6" x14ac:dyDescent="0.25">
      <c r="A140" s="10">
        <v>4359</v>
      </c>
      <c r="B140" s="10">
        <v>5492</v>
      </c>
      <c r="C140" s="10" t="s">
        <v>34</v>
      </c>
      <c r="D140" s="6">
        <v>100000</v>
      </c>
      <c r="E140" s="6"/>
      <c r="F140" s="6">
        <v>100000</v>
      </c>
    </row>
    <row r="141" spans="1:6" x14ac:dyDescent="0.25">
      <c r="A141" s="22">
        <v>4359</v>
      </c>
      <c r="B141" s="22" t="s">
        <v>3</v>
      </c>
      <c r="C141" s="22"/>
      <c r="D141" s="23">
        <f t="shared" ref="D141:F141" si="25">+SUM(D138:D140)</f>
        <v>110000</v>
      </c>
      <c r="E141" s="23">
        <f t="shared" si="25"/>
        <v>0</v>
      </c>
      <c r="F141" s="23">
        <f t="shared" si="25"/>
        <v>110000</v>
      </c>
    </row>
    <row r="142" spans="1:6" x14ac:dyDescent="0.25">
      <c r="A142" s="9"/>
      <c r="B142" s="9"/>
      <c r="C142" s="9"/>
      <c r="D142" s="48"/>
      <c r="E142" s="48"/>
      <c r="F142" s="48"/>
    </row>
    <row r="143" spans="1:6" x14ac:dyDescent="0.25">
      <c r="A143" s="9">
        <v>5212</v>
      </c>
      <c r="B143" s="2" t="s">
        <v>134</v>
      </c>
      <c r="C143" s="9"/>
      <c r="D143" s="48"/>
      <c r="E143" s="48"/>
      <c r="F143" s="48"/>
    </row>
    <row r="144" spans="1:6" x14ac:dyDescent="0.25">
      <c r="A144" s="5">
        <v>5212</v>
      </c>
      <c r="B144" s="5">
        <v>5901</v>
      </c>
      <c r="C144" s="5" t="s">
        <v>135</v>
      </c>
      <c r="D144" s="6">
        <v>20000</v>
      </c>
      <c r="E144" s="6"/>
      <c r="F144" s="6">
        <v>20000</v>
      </c>
    </row>
    <row r="145" spans="1:6" x14ac:dyDescent="0.25">
      <c r="A145" s="22">
        <v>5212</v>
      </c>
      <c r="B145" s="20" t="s">
        <v>3</v>
      </c>
      <c r="C145" s="20"/>
      <c r="D145" s="23">
        <f t="shared" ref="D145:F145" si="26">+D144</f>
        <v>20000</v>
      </c>
      <c r="E145" s="23">
        <f t="shared" si="26"/>
        <v>0</v>
      </c>
      <c r="F145" s="23">
        <f t="shared" si="26"/>
        <v>20000</v>
      </c>
    </row>
    <row r="146" spans="1:6" x14ac:dyDescent="0.25">
      <c r="A146" s="9"/>
      <c r="B146" s="9"/>
      <c r="C146" s="9"/>
      <c r="D146" s="7"/>
      <c r="E146" s="7"/>
      <c r="F146" s="7"/>
    </row>
    <row r="147" spans="1:6" x14ac:dyDescent="0.25">
      <c r="A147" s="9">
        <v>6112</v>
      </c>
      <c r="B147" s="9" t="s">
        <v>35</v>
      </c>
      <c r="C147" s="9"/>
      <c r="D147" s="7"/>
      <c r="E147" s="7"/>
      <c r="F147" s="7"/>
    </row>
    <row r="148" spans="1:6" x14ac:dyDescent="0.25">
      <c r="A148" s="10">
        <v>6112</v>
      </c>
      <c r="B148" s="10">
        <v>5023</v>
      </c>
      <c r="C148" s="10" t="s">
        <v>36</v>
      </c>
      <c r="D148" s="6">
        <v>1200000</v>
      </c>
      <c r="E148" s="6"/>
      <c r="F148" s="6">
        <v>1200000</v>
      </c>
    </row>
    <row r="149" spans="1:6" x14ac:dyDescent="0.25">
      <c r="A149" s="10">
        <v>6112</v>
      </c>
      <c r="B149" s="10">
        <v>5031</v>
      </c>
      <c r="C149" s="10" t="s">
        <v>37</v>
      </c>
      <c r="D149" s="6">
        <v>210000</v>
      </c>
      <c r="E149" s="6"/>
      <c r="F149" s="6">
        <v>210000</v>
      </c>
    </row>
    <row r="150" spans="1:6" x14ac:dyDescent="0.25">
      <c r="A150" s="10">
        <v>6112</v>
      </c>
      <c r="B150" s="10">
        <v>5032</v>
      </c>
      <c r="C150" s="10" t="s">
        <v>38</v>
      </c>
      <c r="D150" s="6">
        <v>105000</v>
      </c>
      <c r="E150" s="6"/>
      <c r="F150" s="6">
        <v>105000</v>
      </c>
    </row>
    <row r="151" spans="1:6" x14ac:dyDescent="0.25">
      <c r="A151" s="10">
        <v>6112</v>
      </c>
      <c r="B151" s="10">
        <v>5173</v>
      </c>
      <c r="C151" s="10" t="s">
        <v>39</v>
      </c>
      <c r="D151" s="6">
        <v>3000</v>
      </c>
      <c r="E151" s="6"/>
      <c r="F151" s="6">
        <v>3000</v>
      </c>
    </row>
    <row r="152" spans="1:6" x14ac:dyDescent="0.25">
      <c r="A152" s="22">
        <v>6112</v>
      </c>
      <c r="B152" s="22" t="s">
        <v>3</v>
      </c>
      <c r="C152" s="22"/>
      <c r="D152" s="23">
        <f t="shared" ref="D152:F152" si="27">SUM(D148:D151)</f>
        <v>1518000</v>
      </c>
      <c r="E152" s="23">
        <f t="shared" si="27"/>
        <v>0</v>
      </c>
      <c r="F152" s="23">
        <f t="shared" si="27"/>
        <v>1518000</v>
      </c>
    </row>
    <row r="153" spans="1:6" x14ac:dyDescent="0.25">
      <c r="A153" s="9"/>
      <c r="B153" s="9"/>
      <c r="C153" s="9"/>
      <c r="D153" s="7"/>
      <c r="E153" s="7"/>
      <c r="F153" s="7"/>
    </row>
    <row r="154" spans="1:6" x14ac:dyDescent="0.25">
      <c r="A154" s="9">
        <v>6115</v>
      </c>
      <c r="B154" s="2" t="s">
        <v>151</v>
      </c>
      <c r="C154" s="9"/>
      <c r="D154" s="7"/>
      <c r="E154" s="7"/>
      <c r="F154" s="7"/>
    </row>
    <row r="155" spans="1:6" x14ac:dyDescent="0.25">
      <c r="A155" s="10">
        <v>6115</v>
      </c>
      <c r="B155" s="33">
        <v>5021</v>
      </c>
      <c r="C155" s="5" t="s">
        <v>27</v>
      </c>
      <c r="D155" s="6"/>
      <c r="E155" s="6"/>
      <c r="F155" s="6"/>
    </row>
    <row r="156" spans="1:6" x14ac:dyDescent="0.25">
      <c r="A156" s="10">
        <v>6115</v>
      </c>
      <c r="B156" s="33">
        <v>5139</v>
      </c>
      <c r="C156" s="5" t="s">
        <v>152</v>
      </c>
      <c r="D156" s="6"/>
      <c r="E156" s="6"/>
      <c r="F156" s="6"/>
    </row>
    <row r="157" spans="1:6" x14ac:dyDescent="0.25">
      <c r="A157" s="10">
        <v>6115</v>
      </c>
      <c r="B157" s="33">
        <v>5169</v>
      </c>
      <c r="C157" s="5" t="s">
        <v>13</v>
      </c>
      <c r="D157" s="6"/>
      <c r="E157" s="6"/>
      <c r="F157" s="6"/>
    </row>
    <row r="158" spans="1:6" x14ac:dyDescent="0.25">
      <c r="A158" s="10">
        <v>6115</v>
      </c>
      <c r="B158" s="33">
        <v>5173</v>
      </c>
      <c r="C158" s="5" t="s">
        <v>53</v>
      </c>
      <c r="D158" s="6"/>
      <c r="E158" s="6"/>
      <c r="F158" s="6"/>
    </row>
    <row r="159" spans="1:6" x14ac:dyDescent="0.25">
      <c r="A159" s="10">
        <v>6115</v>
      </c>
      <c r="B159" s="33">
        <v>5175</v>
      </c>
      <c r="C159" s="5" t="s">
        <v>153</v>
      </c>
      <c r="D159" s="6"/>
      <c r="E159" s="6"/>
      <c r="F159" s="6"/>
    </row>
    <row r="160" spans="1:6" x14ac:dyDescent="0.25">
      <c r="A160" s="22">
        <v>6115</v>
      </c>
      <c r="B160" s="22" t="s">
        <v>3</v>
      </c>
      <c r="C160" s="22"/>
      <c r="D160" s="23">
        <f t="shared" ref="D160:F160" si="28">SUM(D155:D159)</f>
        <v>0</v>
      </c>
      <c r="E160" s="23">
        <f t="shared" si="28"/>
        <v>0</v>
      </c>
      <c r="F160" s="23">
        <f t="shared" si="28"/>
        <v>0</v>
      </c>
    </row>
    <row r="161" spans="1:6" x14ac:dyDescent="0.25">
      <c r="A161" s="9"/>
      <c r="B161" s="9"/>
      <c r="C161" s="9"/>
      <c r="D161" s="48"/>
      <c r="E161" s="48"/>
      <c r="F161" s="48"/>
    </row>
    <row r="162" spans="1:6" s="37" customFormat="1" x14ac:dyDescent="0.25">
      <c r="A162" s="46">
        <v>6118</v>
      </c>
      <c r="B162" s="46" t="s">
        <v>164</v>
      </c>
      <c r="C162" s="46"/>
      <c r="D162" s="7"/>
      <c r="E162" s="7"/>
      <c r="F162" s="7"/>
    </row>
    <row r="163" spans="1:6" s="37" customFormat="1" x14ac:dyDescent="0.25">
      <c r="A163" s="46">
        <v>6118</v>
      </c>
      <c r="B163" s="47" t="s">
        <v>165</v>
      </c>
      <c r="C163" s="47" t="s">
        <v>27</v>
      </c>
      <c r="D163" s="6">
        <v>0</v>
      </c>
      <c r="E163" s="6"/>
      <c r="F163" s="6">
        <v>0</v>
      </c>
    </row>
    <row r="164" spans="1:6" s="37" customFormat="1" x14ac:dyDescent="0.25">
      <c r="A164" s="46">
        <v>6118</v>
      </c>
      <c r="B164" s="47" t="s">
        <v>166</v>
      </c>
      <c r="C164" s="47" t="s">
        <v>13</v>
      </c>
      <c r="D164" s="6">
        <v>0</v>
      </c>
      <c r="E164" s="6"/>
      <c r="F164" s="6">
        <v>0</v>
      </c>
    </row>
    <row r="165" spans="1:6" s="37" customFormat="1" x14ac:dyDescent="0.25">
      <c r="A165" s="46">
        <v>6118</v>
      </c>
      <c r="B165" s="47" t="s">
        <v>167</v>
      </c>
      <c r="C165" s="47" t="s">
        <v>53</v>
      </c>
      <c r="D165" s="6">
        <v>0</v>
      </c>
      <c r="E165" s="6"/>
      <c r="F165" s="6">
        <v>0</v>
      </c>
    </row>
    <row r="166" spans="1:6" s="37" customFormat="1" x14ac:dyDescent="0.25">
      <c r="A166" s="46">
        <v>6118</v>
      </c>
      <c r="B166" s="47" t="s">
        <v>168</v>
      </c>
      <c r="C166" s="47" t="s">
        <v>153</v>
      </c>
      <c r="D166" s="6">
        <v>0</v>
      </c>
      <c r="E166" s="6"/>
      <c r="F166" s="6">
        <v>0</v>
      </c>
    </row>
    <row r="167" spans="1:6" s="37" customFormat="1" x14ac:dyDescent="0.25">
      <c r="A167" s="22">
        <v>6118</v>
      </c>
      <c r="B167" s="22" t="s">
        <v>3</v>
      </c>
      <c r="C167" s="22"/>
      <c r="D167" s="23">
        <f t="shared" ref="D167:F167" si="29">SUM(D163:D166)</f>
        <v>0</v>
      </c>
      <c r="E167" s="23">
        <f t="shared" si="29"/>
        <v>0</v>
      </c>
      <c r="F167" s="23">
        <f t="shared" si="29"/>
        <v>0</v>
      </c>
    </row>
    <row r="168" spans="1:6" s="37" customFormat="1" x14ac:dyDescent="0.25">
      <c r="A168" s="9"/>
      <c r="B168" s="9"/>
      <c r="C168" s="9"/>
      <c r="D168" s="48"/>
      <c r="E168" s="48"/>
      <c r="F168" s="48"/>
    </row>
    <row r="169" spans="1:6" x14ac:dyDescent="0.25">
      <c r="A169" s="9">
        <v>6171</v>
      </c>
      <c r="B169" s="9" t="s">
        <v>40</v>
      </c>
      <c r="C169" s="9"/>
      <c r="D169" s="7"/>
      <c r="E169" s="7"/>
      <c r="F169" s="7"/>
    </row>
    <row r="170" spans="1:6" x14ac:dyDescent="0.25">
      <c r="A170" s="10">
        <v>6171</v>
      </c>
      <c r="B170" s="10">
        <v>5011</v>
      </c>
      <c r="C170" s="10" t="s">
        <v>95</v>
      </c>
      <c r="D170" s="6">
        <v>1800000</v>
      </c>
      <c r="E170" s="6"/>
      <c r="F170" s="6">
        <v>1800000</v>
      </c>
    </row>
    <row r="171" spans="1:6" x14ac:dyDescent="0.25">
      <c r="A171" s="10">
        <v>6171</v>
      </c>
      <c r="B171" s="10">
        <v>5021</v>
      </c>
      <c r="C171" s="10" t="s">
        <v>27</v>
      </c>
      <c r="D171" s="6">
        <v>50000</v>
      </c>
      <c r="E171" s="6"/>
      <c r="F171" s="6">
        <v>50000</v>
      </c>
    </row>
    <row r="172" spans="1:6" x14ac:dyDescent="0.25">
      <c r="A172" s="10">
        <v>6171</v>
      </c>
      <c r="B172" s="10">
        <v>5031</v>
      </c>
      <c r="C172" s="10" t="s">
        <v>96</v>
      </c>
      <c r="D172" s="6">
        <v>400000</v>
      </c>
      <c r="E172" s="6"/>
      <c r="F172" s="6">
        <v>400000</v>
      </c>
    </row>
    <row r="173" spans="1:6" x14ac:dyDescent="0.25">
      <c r="A173" s="10">
        <v>6171</v>
      </c>
      <c r="B173" s="10">
        <v>5032</v>
      </c>
      <c r="C173" s="10" t="s">
        <v>41</v>
      </c>
      <c r="D173" s="6">
        <v>130000</v>
      </c>
      <c r="E173" s="6"/>
      <c r="F173" s="6">
        <v>130000</v>
      </c>
    </row>
    <row r="174" spans="1:6" x14ac:dyDescent="0.25">
      <c r="A174" s="10">
        <v>6171</v>
      </c>
      <c r="B174" s="10">
        <v>5038</v>
      </c>
      <c r="C174" s="10" t="s">
        <v>42</v>
      </c>
      <c r="D174" s="6">
        <v>10000</v>
      </c>
      <c r="E174" s="6"/>
      <c r="F174" s="6">
        <v>10000</v>
      </c>
    </row>
    <row r="175" spans="1:6" x14ac:dyDescent="0.25">
      <c r="A175" s="10">
        <v>6171</v>
      </c>
      <c r="B175" s="10">
        <v>5134</v>
      </c>
      <c r="C175" s="10" t="s">
        <v>43</v>
      </c>
      <c r="D175" s="6">
        <v>10000</v>
      </c>
      <c r="E175" s="6"/>
      <c r="F175" s="6">
        <v>10000</v>
      </c>
    </row>
    <row r="176" spans="1:6" x14ac:dyDescent="0.25">
      <c r="A176" s="10">
        <v>6171</v>
      </c>
      <c r="B176" s="10">
        <v>5136</v>
      </c>
      <c r="C176" s="10" t="s">
        <v>44</v>
      </c>
      <c r="D176" s="6">
        <v>5000</v>
      </c>
      <c r="E176" s="6"/>
      <c r="F176" s="6">
        <v>5000</v>
      </c>
    </row>
    <row r="177" spans="1:6" x14ac:dyDescent="0.25">
      <c r="A177" s="10">
        <v>6171</v>
      </c>
      <c r="B177" s="10">
        <v>5137</v>
      </c>
      <c r="C177" s="10" t="s">
        <v>45</v>
      </c>
      <c r="D177" s="6">
        <v>50000</v>
      </c>
      <c r="E177" s="6"/>
      <c r="F177" s="6">
        <v>50000</v>
      </c>
    </row>
    <row r="178" spans="1:6" x14ac:dyDescent="0.25">
      <c r="A178" s="10">
        <v>6171</v>
      </c>
      <c r="B178" s="10">
        <v>5138</v>
      </c>
      <c r="C178" s="10" t="s">
        <v>46</v>
      </c>
      <c r="D178" s="6">
        <v>10000</v>
      </c>
      <c r="E178" s="6"/>
      <c r="F178" s="6">
        <v>10000</v>
      </c>
    </row>
    <row r="179" spans="1:6" x14ac:dyDescent="0.25">
      <c r="A179" s="10">
        <v>6171</v>
      </c>
      <c r="B179" s="10">
        <v>5139</v>
      </c>
      <c r="C179" s="10" t="s">
        <v>9</v>
      </c>
      <c r="D179" s="6">
        <v>150000</v>
      </c>
      <c r="E179" s="6"/>
      <c r="F179" s="6">
        <v>150000</v>
      </c>
    </row>
    <row r="180" spans="1:6" x14ac:dyDescent="0.25">
      <c r="A180" s="10">
        <v>6171</v>
      </c>
      <c r="B180" s="10">
        <v>5151</v>
      </c>
      <c r="C180" s="10" t="s">
        <v>47</v>
      </c>
      <c r="D180" s="6">
        <v>10000</v>
      </c>
      <c r="E180" s="6"/>
      <c r="F180" s="6">
        <v>10000</v>
      </c>
    </row>
    <row r="181" spans="1:6" x14ac:dyDescent="0.25">
      <c r="A181" s="10">
        <v>6171</v>
      </c>
      <c r="B181" s="10">
        <v>5153</v>
      </c>
      <c r="C181" s="10" t="s">
        <v>48</v>
      </c>
      <c r="D181" s="6">
        <v>200000</v>
      </c>
      <c r="E181" s="6"/>
      <c r="F181" s="6">
        <v>200000</v>
      </c>
    </row>
    <row r="182" spans="1:6" x14ac:dyDescent="0.25">
      <c r="A182" s="10">
        <v>6171</v>
      </c>
      <c r="B182" s="10">
        <v>5154</v>
      </c>
      <c r="C182" s="10" t="s">
        <v>28</v>
      </c>
      <c r="D182" s="6">
        <v>100000</v>
      </c>
      <c r="E182" s="6"/>
      <c r="F182" s="6">
        <v>100000</v>
      </c>
    </row>
    <row r="183" spans="1:6" x14ac:dyDescent="0.25">
      <c r="A183" s="10">
        <v>6171</v>
      </c>
      <c r="B183" s="10">
        <v>5161</v>
      </c>
      <c r="C183" s="10" t="s">
        <v>97</v>
      </c>
      <c r="D183" s="6">
        <v>10000</v>
      </c>
      <c r="E183" s="6"/>
      <c r="F183" s="6">
        <v>10000</v>
      </c>
    </row>
    <row r="184" spans="1:6" x14ac:dyDescent="0.25">
      <c r="A184" s="10">
        <v>6171</v>
      </c>
      <c r="B184" s="10">
        <v>5162</v>
      </c>
      <c r="C184" s="10" t="s">
        <v>49</v>
      </c>
      <c r="D184" s="6">
        <v>35000</v>
      </c>
      <c r="E184" s="6"/>
      <c r="F184" s="6">
        <v>35000</v>
      </c>
    </row>
    <row r="185" spans="1:6" x14ac:dyDescent="0.25">
      <c r="A185" s="10">
        <v>6171</v>
      </c>
      <c r="B185" s="10">
        <v>5163</v>
      </c>
      <c r="C185" s="10" t="s">
        <v>50</v>
      </c>
      <c r="D185" s="6">
        <v>15000</v>
      </c>
      <c r="E185" s="6"/>
      <c r="F185" s="6">
        <v>15000</v>
      </c>
    </row>
    <row r="186" spans="1:6" x14ac:dyDescent="0.25">
      <c r="A186" s="10">
        <v>6171</v>
      </c>
      <c r="B186" s="10">
        <v>5166</v>
      </c>
      <c r="C186" s="5" t="s">
        <v>138</v>
      </c>
      <c r="D186" s="6">
        <v>10000</v>
      </c>
      <c r="E186" s="6"/>
      <c r="F186" s="6">
        <v>10000</v>
      </c>
    </row>
    <row r="187" spans="1:6" x14ac:dyDescent="0.25">
      <c r="A187" s="10">
        <v>6171</v>
      </c>
      <c r="B187" s="33">
        <v>5167</v>
      </c>
      <c r="C187" s="5" t="s">
        <v>154</v>
      </c>
      <c r="D187" s="6">
        <v>0</v>
      </c>
      <c r="E187" s="6"/>
      <c r="F187" s="6">
        <v>0</v>
      </c>
    </row>
    <row r="188" spans="1:6" x14ac:dyDescent="0.25">
      <c r="A188" s="10">
        <v>6171</v>
      </c>
      <c r="B188" s="10">
        <v>5132</v>
      </c>
      <c r="C188" s="5" t="s">
        <v>143</v>
      </c>
      <c r="D188" s="6">
        <v>2000</v>
      </c>
      <c r="E188" s="6"/>
      <c r="F188" s="6">
        <v>2000</v>
      </c>
    </row>
    <row r="189" spans="1:6" x14ac:dyDescent="0.25">
      <c r="A189" s="10">
        <v>6171</v>
      </c>
      <c r="B189" s="10">
        <v>5169</v>
      </c>
      <c r="C189" s="10" t="s">
        <v>51</v>
      </c>
      <c r="D189" s="6">
        <v>700000</v>
      </c>
      <c r="E189" s="6"/>
      <c r="F189" s="6">
        <v>700000</v>
      </c>
    </row>
    <row r="190" spans="1:6" x14ac:dyDescent="0.25">
      <c r="A190" s="10">
        <v>6171</v>
      </c>
      <c r="B190" s="10">
        <v>5171</v>
      </c>
      <c r="C190" s="10" t="s">
        <v>52</v>
      </c>
      <c r="D190" s="6">
        <v>50000</v>
      </c>
      <c r="E190" s="6"/>
      <c r="F190" s="6">
        <v>50000</v>
      </c>
    </row>
    <row r="191" spans="1:6" x14ac:dyDescent="0.25">
      <c r="A191" s="10">
        <v>6171</v>
      </c>
      <c r="B191" s="10">
        <v>5173</v>
      </c>
      <c r="C191" s="10" t="s">
        <v>53</v>
      </c>
      <c r="D191" s="6">
        <v>10000</v>
      </c>
      <c r="E191" s="6"/>
      <c r="F191" s="6">
        <v>10000</v>
      </c>
    </row>
    <row r="192" spans="1:6" x14ac:dyDescent="0.25">
      <c r="A192" s="10">
        <v>6171</v>
      </c>
      <c r="B192" s="10">
        <v>5175</v>
      </c>
      <c r="C192" s="10" t="s">
        <v>54</v>
      </c>
      <c r="D192" s="6">
        <v>25000</v>
      </c>
      <c r="E192" s="6"/>
      <c r="F192" s="6">
        <v>25000</v>
      </c>
    </row>
    <row r="193" spans="1:9" x14ac:dyDescent="0.25">
      <c r="A193" s="10">
        <v>6171</v>
      </c>
      <c r="B193" s="10">
        <v>5182</v>
      </c>
      <c r="C193" s="10" t="s">
        <v>101</v>
      </c>
      <c r="D193" s="6">
        <v>70000</v>
      </c>
      <c r="E193" s="6"/>
      <c r="F193" s="6">
        <v>70000</v>
      </c>
    </row>
    <row r="194" spans="1:9" x14ac:dyDescent="0.25">
      <c r="A194" s="10">
        <v>6171</v>
      </c>
      <c r="B194" s="10">
        <v>5194</v>
      </c>
      <c r="C194" s="10" t="s">
        <v>16</v>
      </c>
      <c r="D194" s="6">
        <v>5000</v>
      </c>
      <c r="E194" s="6"/>
      <c r="F194" s="6">
        <v>5000</v>
      </c>
    </row>
    <row r="195" spans="1:9" x14ac:dyDescent="0.25">
      <c r="A195" s="10">
        <v>6171</v>
      </c>
      <c r="B195" s="10">
        <v>5221</v>
      </c>
      <c r="C195" s="10" t="s">
        <v>122</v>
      </c>
      <c r="D195" s="6">
        <v>5000</v>
      </c>
      <c r="E195" s="6"/>
      <c r="F195" s="6">
        <v>5000</v>
      </c>
    </row>
    <row r="196" spans="1:9" x14ac:dyDescent="0.25">
      <c r="A196" s="10">
        <v>6171</v>
      </c>
      <c r="B196" s="10">
        <v>5222</v>
      </c>
      <c r="C196" s="10" t="s">
        <v>107</v>
      </c>
      <c r="D196" s="6">
        <v>50000</v>
      </c>
      <c r="E196" s="6"/>
      <c r="F196" s="6">
        <v>50000</v>
      </c>
    </row>
    <row r="197" spans="1:9" x14ac:dyDescent="0.25">
      <c r="A197" s="10">
        <v>6171</v>
      </c>
      <c r="B197" s="10">
        <v>5229</v>
      </c>
      <c r="C197" s="10" t="s">
        <v>55</v>
      </c>
      <c r="D197" s="6">
        <v>150000</v>
      </c>
      <c r="E197" s="6"/>
      <c r="F197" s="6">
        <v>150000</v>
      </c>
    </row>
    <row r="198" spans="1:9" x14ac:dyDescent="0.25">
      <c r="A198" s="10">
        <v>6171</v>
      </c>
      <c r="B198" s="10">
        <v>5321</v>
      </c>
      <c r="C198" s="10" t="s">
        <v>123</v>
      </c>
      <c r="D198" s="6">
        <v>40000</v>
      </c>
      <c r="E198" s="6"/>
      <c r="F198" s="6">
        <v>40000</v>
      </c>
    </row>
    <row r="199" spans="1:9" x14ac:dyDescent="0.25">
      <c r="A199" s="10">
        <v>6171</v>
      </c>
      <c r="B199" s="10">
        <v>5361</v>
      </c>
      <c r="C199" s="10" t="s">
        <v>124</v>
      </c>
      <c r="D199" s="6">
        <v>35000</v>
      </c>
      <c r="E199" s="6"/>
      <c r="F199" s="6">
        <v>35000</v>
      </c>
    </row>
    <row r="200" spans="1:9" x14ac:dyDescent="0.25">
      <c r="A200" s="10">
        <v>6171</v>
      </c>
      <c r="B200" s="10">
        <v>5362</v>
      </c>
      <c r="C200" s="5" t="s">
        <v>155</v>
      </c>
      <c r="D200" s="6">
        <v>5000</v>
      </c>
      <c r="E200" s="6"/>
      <c r="F200" s="6">
        <v>5000</v>
      </c>
    </row>
    <row r="201" spans="1:9" x14ac:dyDescent="0.25">
      <c r="A201" s="10">
        <v>6171</v>
      </c>
      <c r="B201" s="10">
        <v>6122</v>
      </c>
      <c r="C201" s="5" t="s">
        <v>109</v>
      </c>
      <c r="D201" s="6">
        <f>500000+750000</f>
        <v>1250000</v>
      </c>
      <c r="E201" s="6"/>
      <c r="F201" s="6">
        <f>500000+750000</f>
        <v>1250000</v>
      </c>
      <c r="I201" s="56"/>
    </row>
    <row r="202" spans="1:9" x14ac:dyDescent="0.25">
      <c r="A202" s="22">
        <v>6171</v>
      </c>
      <c r="B202" s="22" t="s">
        <v>3</v>
      </c>
      <c r="C202" s="22"/>
      <c r="D202" s="23">
        <f t="shared" ref="D202:F202" si="30">SUM(D170:D201)</f>
        <v>5392000</v>
      </c>
      <c r="E202" s="23">
        <f t="shared" si="30"/>
        <v>0</v>
      </c>
      <c r="F202" s="23">
        <f t="shared" si="30"/>
        <v>5392000</v>
      </c>
    </row>
    <row r="203" spans="1:9" x14ac:dyDescent="0.25">
      <c r="A203" s="9"/>
      <c r="B203" s="9"/>
      <c r="C203" s="9"/>
      <c r="D203" s="52"/>
      <c r="E203" s="52"/>
      <c r="F203" s="52"/>
    </row>
    <row r="204" spans="1:9" x14ac:dyDescent="0.25">
      <c r="A204" s="9">
        <v>6310</v>
      </c>
      <c r="B204" s="2" t="s">
        <v>156</v>
      </c>
      <c r="C204" s="9"/>
      <c r="D204" s="7"/>
      <c r="E204" s="7"/>
      <c r="F204" s="7"/>
    </row>
    <row r="205" spans="1:9" x14ac:dyDescent="0.25">
      <c r="A205" s="10">
        <v>6310</v>
      </c>
      <c r="B205" s="33">
        <v>5163</v>
      </c>
      <c r="C205" s="10" t="s">
        <v>50</v>
      </c>
      <c r="D205" s="6">
        <v>1000</v>
      </c>
      <c r="E205" s="6"/>
      <c r="F205" s="6">
        <v>1000</v>
      </c>
    </row>
    <row r="206" spans="1:9" x14ac:dyDescent="0.25">
      <c r="A206" s="22">
        <v>6310</v>
      </c>
      <c r="B206" s="22" t="s">
        <v>3</v>
      </c>
      <c r="C206" s="22"/>
      <c r="D206" s="23">
        <f t="shared" ref="D206:F206" si="31">+D205</f>
        <v>1000</v>
      </c>
      <c r="E206" s="23">
        <f t="shared" si="31"/>
        <v>0</v>
      </c>
      <c r="F206" s="23">
        <f t="shared" si="31"/>
        <v>1000</v>
      </c>
    </row>
    <row r="207" spans="1:9" x14ac:dyDescent="0.25">
      <c r="A207" s="9"/>
      <c r="B207" s="9"/>
      <c r="C207" s="9"/>
      <c r="D207" s="7"/>
      <c r="E207" s="7"/>
      <c r="F207" s="7"/>
    </row>
    <row r="208" spans="1:9" x14ac:dyDescent="0.25">
      <c r="A208" s="9">
        <v>6320</v>
      </c>
      <c r="B208" s="9" t="s">
        <v>91</v>
      </c>
      <c r="C208" s="9"/>
      <c r="D208" s="7"/>
      <c r="E208" s="7"/>
      <c r="F208" s="7"/>
    </row>
    <row r="209" spans="1:6" x14ac:dyDescent="0.25">
      <c r="A209" s="10">
        <v>6320</v>
      </c>
      <c r="B209" s="10">
        <v>5163</v>
      </c>
      <c r="C209" s="10" t="s">
        <v>50</v>
      </c>
      <c r="D209" s="6">
        <v>100000</v>
      </c>
      <c r="E209" s="6"/>
      <c r="F209" s="6">
        <v>100000</v>
      </c>
    </row>
    <row r="210" spans="1:6" x14ac:dyDescent="0.25">
      <c r="A210" s="22">
        <v>6320</v>
      </c>
      <c r="B210" s="22" t="s">
        <v>3</v>
      </c>
      <c r="C210" s="22"/>
      <c r="D210" s="23">
        <f t="shared" ref="D210:F210" si="32">+D209</f>
        <v>100000</v>
      </c>
      <c r="E210" s="23">
        <f t="shared" si="32"/>
        <v>0</v>
      </c>
      <c r="F210" s="23">
        <f t="shared" si="32"/>
        <v>100000</v>
      </c>
    </row>
    <row r="211" spans="1:6" x14ac:dyDescent="0.25">
      <c r="A211" s="9"/>
      <c r="B211" s="9"/>
      <c r="C211" s="9"/>
      <c r="D211" s="52"/>
      <c r="E211" s="52"/>
      <c r="F211" s="52"/>
    </row>
    <row r="212" spans="1:6" x14ac:dyDescent="0.25">
      <c r="A212" s="9">
        <v>6330</v>
      </c>
      <c r="B212" s="9" t="s">
        <v>102</v>
      </c>
      <c r="C212" s="9"/>
      <c r="D212" s="7"/>
      <c r="E212" s="7"/>
      <c r="F212" s="7"/>
    </row>
    <row r="213" spans="1:6" x14ac:dyDescent="0.25">
      <c r="A213" s="10">
        <v>6330</v>
      </c>
      <c r="B213" s="10">
        <v>5345</v>
      </c>
      <c r="C213" s="10" t="s">
        <v>103</v>
      </c>
      <c r="D213" s="6">
        <v>0</v>
      </c>
      <c r="E213" s="6"/>
      <c r="F213" s="6">
        <v>0</v>
      </c>
    </row>
    <row r="214" spans="1:6" x14ac:dyDescent="0.25">
      <c r="A214" s="22">
        <v>6330</v>
      </c>
      <c r="B214" s="22" t="s">
        <v>3</v>
      </c>
      <c r="C214" s="22"/>
      <c r="D214" s="23">
        <f t="shared" ref="D214:F214" si="33">+D213</f>
        <v>0</v>
      </c>
      <c r="E214" s="23">
        <f t="shared" si="33"/>
        <v>0</v>
      </c>
      <c r="F214" s="23">
        <f t="shared" si="33"/>
        <v>0</v>
      </c>
    </row>
    <row r="215" spans="1:6" x14ac:dyDescent="0.25">
      <c r="A215" s="9"/>
      <c r="B215" s="9"/>
      <c r="C215" s="9"/>
      <c r="D215" s="7"/>
      <c r="E215" s="7"/>
      <c r="F215" s="7"/>
    </row>
    <row r="216" spans="1:6" x14ac:dyDescent="0.25">
      <c r="A216" s="9">
        <v>6399</v>
      </c>
      <c r="B216" s="9" t="s">
        <v>57</v>
      </c>
      <c r="C216" s="9"/>
      <c r="D216" s="7"/>
      <c r="E216" s="7"/>
      <c r="F216" s="7"/>
    </row>
    <row r="217" spans="1:6" x14ac:dyDescent="0.25">
      <c r="A217" s="10">
        <v>6399</v>
      </c>
      <c r="B217" s="10">
        <v>5362</v>
      </c>
      <c r="C217" s="10" t="s">
        <v>56</v>
      </c>
      <c r="D217" s="6">
        <v>120000</v>
      </c>
      <c r="E217" s="6"/>
      <c r="F217" s="6">
        <v>120000</v>
      </c>
    </row>
    <row r="218" spans="1:6" x14ac:dyDescent="0.25">
      <c r="A218" s="22">
        <v>6399</v>
      </c>
      <c r="B218" s="22" t="s">
        <v>3</v>
      </c>
      <c r="C218" s="22"/>
      <c r="D218" s="23">
        <f t="shared" ref="D218:F218" si="34">+D217</f>
        <v>120000</v>
      </c>
      <c r="E218" s="23">
        <f t="shared" si="34"/>
        <v>0</v>
      </c>
      <c r="F218" s="23">
        <f t="shared" si="34"/>
        <v>120000</v>
      </c>
    </row>
    <row r="219" spans="1:6" x14ac:dyDescent="0.25">
      <c r="A219" s="9"/>
      <c r="B219" s="9"/>
      <c r="C219" s="9"/>
      <c r="D219" s="7"/>
      <c r="E219" s="7"/>
      <c r="F219" s="7"/>
    </row>
    <row r="220" spans="1:6" s="37" customFormat="1" x14ac:dyDescent="0.25">
      <c r="A220" s="46">
        <v>6402</v>
      </c>
      <c r="B220" s="46" t="s">
        <v>169</v>
      </c>
      <c r="C220" s="46"/>
      <c r="D220" s="7"/>
      <c r="E220" s="7"/>
      <c r="F220" s="7"/>
    </row>
    <row r="221" spans="1:6" s="37" customFormat="1" x14ac:dyDescent="0.25">
      <c r="A221" s="47">
        <v>6402</v>
      </c>
      <c r="B221" s="47">
        <v>5364</v>
      </c>
      <c r="C221" s="47" t="s">
        <v>170</v>
      </c>
      <c r="D221" s="6">
        <v>0</v>
      </c>
      <c r="E221" s="6"/>
      <c r="F221" s="6">
        <v>0</v>
      </c>
    </row>
    <row r="222" spans="1:6" s="37" customFormat="1" x14ac:dyDescent="0.25">
      <c r="A222" s="40">
        <v>6402</v>
      </c>
      <c r="B222" s="40" t="s">
        <v>3</v>
      </c>
      <c r="C222" s="40"/>
      <c r="D222" s="21">
        <f t="shared" ref="D222:F222" si="35">+D221</f>
        <v>0</v>
      </c>
      <c r="E222" s="21">
        <f t="shared" si="35"/>
        <v>0</v>
      </c>
      <c r="F222" s="21">
        <f t="shared" si="35"/>
        <v>0</v>
      </c>
    </row>
    <row r="223" spans="1:6" s="37" customFormat="1" x14ac:dyDescent="0.25">
      <c r="A223" s="9"/>
      <c r="B223" s="9"/>
      <c r="C223" s="9"/>
      <c r="D223" s="7"/>
      <c r="E223" s="7"/>
      <c r="F223" s="7"/>
    </row>
    <row r="224" spans="1:6" x14ac:dyDescent="0.25">
      <c r="A224" s="17" t="s">
        <v>58</v>
      </c>
      <c r="B224" s="17"/>
      <c r="C224" s="17"/>
      <c r="D224" s="49">
        <f t="shared" ref="D224:F224" si="36">+D218+D214+D210+D202+D152+D145+D141+D135+D127+D123+D119+D115+D107+D103+D89+D81+D74+D68+D64+D60+D54+D48+D43+D39+D21+D17+D13+D206+D160+D111+D93+D25+D85+D222+D167+D97</f>
        <v>40826000</v>
      </c>
      <c r="E224" s="49">
        <f t="shared" si="36"/>
        <v>0</v>
      </c>
      <c r="F224" s="49">
        <f t="shared" si="36"/>
        <v>40826000</v>
      </c>
    </row>
    <row r="225" spans="1:6" ht="15.75" customHeight="1" x14ac:dyDescent="0.25">
      <c r="A225" s="15"/>
      <c r="B225" s="15"/>
      <c r="C225" s="12"/>
      <c r="D225" s="53"/>
      <c r="E225" s="53"/>
      <c r="F225" s="53"/>
    </row>
    <row r="226" spans="1:6" x14ac:dyDescent="0.25">
      <c r="A226" s="14"/>
      <c r="B226" s="14"/>
      <c r="C226" s="60"/>
      <c r="D226" s="59"/>
      <c r="E226" s="59"/>
      <c r="F226" s="59"/>
    </row>
    <row r="227" spans="1:6" x14ac:dyDescent="0.25">
      <c r="A227" s="14"/>
      <c r="B227" s="14"/>
      <c r="C227" s="60"/>
      <c r="D227" s="59"/>
      <c r="E227" s="59"/>
      <c r="F227" s="59"/>
    </row>
    <row r="228" spans="1:6" s="37" customFormat="1" x14ac:dyDescent="0.25">
      <c r="A228" s="14" t="s">
        <v>178</v>
      </c>
      <c r="C228" s="16"/>
      <c r="D228" s="54">
        <f>+SUM(D5:D225)/3-D224</f>
        <v>0</v>
      </c>
      <c r="E228" s="54">
        <f t="shared" ref="E228:F228" si="37">+SUM(E5:E225)/3-E224</f>
        <v>0</v>
      </c>
      <c r="F228" s="54">
        <f t="shared" si="37"/>
        <v>0</v>
      </c>
    </row>
    <row r="229" spans="1:6" s="37" customFormat="1" x14ac:dyDescent="0.25">
      <c r="A229" s="14" t="s">
        <v>179</v>
      </c>
      <c r="C229" s="16"/>
      <c r="D229" s="50"/>
      <c r="E229" s="50"/>
      <c r="F229" s="50"/>
    </row>
    <row r="230" spans="1:6" s="37" customFormat="1" x14ac:dyDescent="0.25">
      <c r="A230" s="14" t="s">
        <v>162</v>
      </c>
      <c r="D230" s="58"/>
      <c r="E230" s="58"/>
      <c r="F230" s="58"/>
    </row>
    <row r="235" spans="1:6" x14ac:dyDescent="0.25">
      <c r="D235" s="55"/>
      <c r="E235" s="55"/>
      <c r="F235" s="55"/>
    </row>
  </sheetData>
  <mergeCells count="1">
    <mergeCell ref="A1:F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91" fitToHeight="0" orientation="portrait" verticalDpi="4294967295" r:id="rId1"/>
  <headerFooter>
    <oddFooter>&amp;Lvýdaje &amp;R&amp;P / &amp;N</oddFooter>
  </headerFooter>
  <rowBreaks count="4" manualBreakCount="4">
    <brk id="55" max="5" man="1"/>
    <brk id="108" max="5" man="1"/>
    <brk id="161" max="5" man="1"/>
    <brk id="21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Příjmy </vt:lpstr>
      <vt:lpstr>Výdaje</vt:lpstr>
      <vt:lpstr>'Příjmy '!Oblast_tisku</vt:lpstr>
      <vt:lpstr>Výdaje!Oblast_tisku</vt:lpstr>
    </vt:vector>
  </TitlesOfParts>
  <Company>Obecní úřad Červený Újezd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Czechpoint</dc:creator>
  <cp:lastModifiedBy>czechpoint</cp:lastModifiedBy>
  <cp:lastPrinted>2024-02-08T09:31:21Z</cp:lastPrinted>
  <dcterms:created xsi:type="dcterms:W3CDTF">2009-12-07T16:14:56Z</dcterms:created>
  <dcterms:modified xsi:type="dcterms:W3CDTF">2024-02-28T10:43:28Z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bc9dcc-2069-415b-b7d3-6eeeb07d3020_Enabled">
    <vt:lpwstr>true</vt:lpwstr>
  </property>
  <property fmtid="{D5CDD505-2E9C-101B-9397-08002B2CF9AE}" pid="3" name="MSIP_Label_75bc9dcc-2069-415b-b7d3-6eeeb07d3020_SetDate">
    <vt:lpwstr>2022-11-07T07:20:39Z</vt:lpwstr>
  </property>
  <property fmtid="{D5CDD505-2E9C-101B-9397-08002B2CF9AE}" pid="4" name="MSIP_Label_75bc9dcc-2069-415b-b7d3-6eeeb07d3020_Method">
    <vt:lpwstr>Privileged</vt:lpwstr>
  </property>
  <property fmtid="{D5CDD505-2E9C-101B-9397-08002B2CF9AE}" pid="5" name="MSIP_Label_75bc9dcc-2069-415b-b7d3-6eeeb07d3020_Name">
    <vt:lpwstr>Public - no visual markings</vt:lpwstr>
  </property>
  <property fmtid="{D5CDD505-2E9C-101B-9397-08002B2CF9AE}" pid="6" name="MSIP_Label_75bc9dcc-2069-415b-b7d3-6eeeb07d3020_SiteId">
    <vt:lpwstr>2cc49ce9-66a1-41ac-a96b-bdc54247696a</vt:lpwstr>
  </property>
  <property fmtid="{D5CDD505-2E9C-101B-9397-08002B2CF9AE}" pid="7" name="MSIP_Label_75bc9dcc-2069-415b-b7d3-6eeeb07d3020_ActionId">
    <vt:lpwstr>9dc37537-2b1d-4eaf-84b3-665cf121fd97</vt:lpwstr>
  </property>
  <property fmtid="{D5CDD505-2E9C-101B-9397-08002B2CF9AE}" pid="8" name="MSIP_Label_75bc9dcc-2069-415b-b7d3-6eeeb07d3020_ContentBits">
    <vt:lpwstr>0</vt:lpwstr>
  </property>
</Properties>
</file>