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klova\AppData\Local\Microsoft\Windows\INetCache\Content.Outlook\MNKJB75Q\"/>
    </mc:Choice>
  </mc:AlternateContent>
  <xr:revisionPtr revIDLastSave="0" documentId="13_ncr:1_{B91E68A3-C0E3-4C89-AE7F-6D397706D4D5}" xr6:coauthVersionLast="47" xr6:coauthVersionMax="47" xr10:uidLastSave="{00000000-0000-0000-0000-000000000000}"/>
  <bookViews>
    <workbookView xWindow="-120" yWindow="-120" windowWidth="29040" windowHeight="15720" xr2:uid="{D01F3C3C-75CA-4D60-8B68-1E8EB6CF8BC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C8" i="1"/>
  <c r="D8" i="1" s="1"/>
  <c r="C7" i="1"/>
  <c r="D7" i="1" s="1"/>
  <c r="C4" i="1"/>
  <c r="D4" i="1" s="1"/>
  <c r="B8" i="1"/>
  <c r="B7" i="1"/>
  <c r="D5" i="1"/>
  <c r="E5" i="1" s="1"/>
  <c r="D6" i="1"/>
  <c r="D9" i="1"/>
  <c r="F9" i="1" s="1"/>
  <c r="D10" i="1"/>
  <c r="F10" i="1" s="1"/>
  <c r="D11" i="1"/>
  <c r="F11" i="1" s="1"/>
  <c r="E4" i="1" l="1"/>
  <c r="F4" i="1"/>
  <c r="F6" i="1"/>
  <c r="F5" i="1"/>
  <c r="G5" i="1" s="1"/>
  <c r="C12" i="1"/>
  <c r="E11" i="1"/>
  <c r="G11" i="1" s="1"/>
  <c r="F8" i="1"/>
  <c r="E10" i="1"/>
  <c r="G10" i="1" s="1"/>
  <c r="F7" i="1"/>
  <c r="E9" i="1"/>
  <c r="G9" i="1" s="1"/>
  <c r="E8" i="1"/>
  <c r="E7" i="1"/>
  <c r="E6" i="1"/>
  <c r="D12" i="1"/>
  <c r="B12" i="1"/>
  <c r="G7" i="1" l="1"/>
  <c r="G6" i="1"/>
  <c r="G8" i="1"/>
  <c r="F12" i="1"/>
  <c r="E12" i="1"/>
  <c r="G4" i="1"/>
  <c r="G12" i="1" l="1"/>
</calcChain>
</file>

<file path=xl/sharedStrings.xml><?xml version="1.0" encoding="utf-8"?>
<sst xmlns="http://schemas.openxmlformats.org/spreadsheetml/2006/main" count="28" uniqueCount="28">
  <si>
    <t>Základní škola, Nová Paka, Komenského 555</t>
  </si>
  <si>
    <t>1. mateřská škola, Nová Paka, Husitská 217</t>
  </si>
  <si>
    <t>2. mateřská škola, Nová Paka, Školní 1257</t>
  </si>
  <si>
    <t>Školní jídelna, Nová Paka, Komenského 555</t>
  </si>
  <si>
    <t>Školní jídelna, Nová Paka, Husitská 1695</t>
  </si>
  <si>
    <t>Dům dětí a mládeže STONOŽKA Nová Paka</t>
  </si>
  <si>
    <t>Základní škola, Nová Paka, Husitská 1695, okres Jičín</t>
  </si>
  <si>
    <t>Základní umělecká škola, Nová Paka, okres Jičín</t>
  </si>
  <si>
    <t>Celkové součty</t>
  </si>
  <si>
    <t>Září-prosinec odvody 38,3 %</t>
  </si>
  <si>
    <t xml:space="preserve">Září-prosinec        FKSP 1 %                </t>
  </si>
  <si>
    <t>Celkem 2023   září-prosinec</t>
  </si>
  <si>
    <t>Název školy, školského zařízení</t>
  </si>
  <si>
    <t xml:space="preserve">Září - prosinec   1/3 hr.platů </t>
  </si>
  <si>
    <t xml:space="preserve">Potřebné legislativní změny připravuje pracovní skupina složená ze zástupců ministerstva školství, ministerstva financí a zřizovatelů. </t>
  </si>
  <si>
    <t xml:space="preserve">Od ledna 2025 se předpokládá nárůst mezd nepedagogických pracovníků o 5 %. </t>
  </si>
  <si>
    <t>Od nového školního roku se předpokládá převedení financování nepedagogů na zřizovatele, tedy obce a kraje (od září 2025).</t>
  </si>
  <si>
    <t xml:space="preserve">Financování nepedagogů ve stávajícím rozsahu je ve státním rozpočtu 2025 údajně zajištěno na celý školní rok 2024/2025. </t>
  </si>
  <si>
    <t xml:space="preserve">Hrubé platy        2023 </t>
  </si>
  <si>
    <t>Orientační výhled požadavků škol a školských zařízení zřizovaných městem na mzdy nepedagogů po změně financování dle nového RUD v tis. Kč</t>
  </si>
  <si>
    <t xml:space="preserve">(školníci, uklizečky, kuchařky). To přinese zvýšený nárok na naši mzdovou účtárnu - nějaké desítky nových zaměstnanců. </t>
  </si>
  <si>
    <t xml:space="preserve">Tzn., že pokud to dobře chápu, někteří zůstanou v pracovně právním vztahu pod školou (ekonomové, IT) a  někteří budou zaměstnáváni městem </t>
  </si>
  <si>
    <t>Také budou v případě jejich převedení pod město zvýšené náklady na mzdový systém VEMA, budeme potřebovat více licencí na zaměstnance.</t>
  </si>
  <si>
    <t>Údaje v tis. Kč</t>
  </si>
  <si>
    <t>Zdroj: statistické výkazy P1-04 za období  1. - 4. čtvrtletí 2023 odesílané školami přes OŠK na MŠMT</t>
  </si>
  <si>
    <t xml:space="preserve">Zabývat se bude i tím, jaké pozice nepedagogů by se měli převést na zřizovatele. Podle ministra Beka například školníci, uklizečky či kuchařky. </t>
  </si>
  <si>
    <t>Přepoč.úvazky                         nepedag 2023</t>
  </si>
  <si>
    <t>Zpracovala: Ing. Šárka Haklová, OŠK, listopad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</si>
</sst>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0"/>
    <numFmt numFmtId="166" formatCode="0.000"/>
  </numFmts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164" fontId="0" fillId="0" borderId="0" xfId="0" applyNumberFormat="1"/>
    <xf numFmtId="165" fontId="0" fillId="0" borderId="3" xfId="0" applyNumberFormat="1" applyBorder="1"/>
    <xf numFmtId="165" fontId="1" fillId="0" borderId="3" xfId="0" applyNumberFormat="1" applyFont="1" applyBorder="1"/>
    <xf numFmtId="0" fontId="0" fillId="0" borderId="4" xfId="0" applyBorder="1"/>
    <xf numFmtId="0" fontId="1" fillId="0" borderId="4" xfId="0" applyFont="1" applyBorder="1"/>
    <xf numFmtId="0" fontId="0" fillId="0" borderId="5" xfId="0" applyBorder="1"/>
    <xf numFmtId="165" fontId="0" fillId="0" borderId="6" xfId="0" applyNumberFormat="1" applyBorder="1"/>
    <xf numFmtId="0" fontId="0" fillId="0" borderId="7" xfId="0" applyBorder="1"/>
    <xf numFmtId="0" fontId="0" fillId="0" borderId="10" xfId="0" applyBorder="1"/>
    <xf numFmtId="165" fontId="0" fillId="0" borderId="11" xfId="0" applyNumberFormat="1" applyBorder="1"/>
    <xf numFmtId="0" fontId="0" fillId="0" borderId="12" xfId="0" applyBorder="1"/>
    <xf numFmtId="0" fontId="2" fillId="0" borderId="8" xfId="0" applyFont="1" applyBorder="1"/>
    <xf numFmtId="164" fontId="0" fillId="0" borderId="14" xfId="0" applyNumberFormat="1" applyBorder="1"/>
    <xf numFmtId="164" fontId="0" fillId="0" borderId="15" xfId="0" applyNumberFormat="1" applyBorder="1"/>
    <xf numFmtId="164" fontId="1" fillId="0" borderId="15" xfId="0" applyNumberFormat="1" applyFont="1" applyBorder="1"/>
    <xf numFmtId="164" fontId="0" fillId="0" borderId="16" xfId="0" applyNumberFormat="1" applyBorder="1"/>
    <xf numFmtId="164" fontId="2" fillId="0" borderId="13" xfId="0" applyNumberFormat="1" applyFont="1" applyBorder="1"/>
    <xf numFmtId="166" fontId="0" fillId="0" borderId="7" xfId="0" applyNumberFormat="1" applyBorder="1"/>
    <xf numFmtId="166" fontId="2" fillId="0" borderId="9" xfId="0" applyNumberFormat="1" applyFont="1" applyBorder="1"/>
    <xf numFmtId="0" fontId="2" fillId="0" borderId="2" xfId="0" applyFont="1" applyBorder="1"/>
    <xf numFmtId="0" fontId="2" fillId="2" borderId="2" xfId="0" applyFont="1" applyFill="1" applyBorder="1"/>
    <xf numFmtId="0" fontId="2" fillId="2" borderId="8" xfId="0" applyFont="1" applyFill="1" applyBorder="1" applyAlignment="1">
      <alignment wrapText="1"/>
    </xf>
    <xf numFmtId="0" fontId="2" fillId="2" borderId="9" xfId="0" applyFont="1" applyFill="1" applyBorder="1" applyAlignment="1">
      <alignment wrapText="1"/>
    </xf>
    <xf numFmtId="164" fontId="2" fillId="2" borderId="13" xfId="0" applyNumberFormat="1" applyFont="1" applyFill="1" applyBorder="1" applyAlignment="1">
      <alignment wrapText="1"/>
    </xf>
    <xf numFmtId="0" fontId="2" fillId="0" borderId="0" xfId="0" applyFont="1"/>
    <xf numFmtId="164" fontId="2" fillId="0" borderId="9" xfId="0" applyNumberFormat="1" applyFont="1" applyBorder="1"/>
    <xf numFmtId="0" fontId="3" fillId="0" borderId="0" xfId="0" applyFont="1"/>
    <xf numFmtId="0" fontId="2" fillId="2" borderId="13" xfId="0" applyFont="1" applyFill="1" applyBorder="1" applyAlignment="1">
      <alignment wrapText="1"/>
    </xf>
    <xf numFmtId="166" fontId="0" fillId="0" borderId="14" xfId="0" applyNumberFormat="1" applyBorder="1"/>
    <xf numFmtId="166" fontId="2" fillId="0" borderId="13" xfId="0" applyNumberFormat="1" applyFont="1" applyBorder="1"/>
    <xf numFmtId="0" fontId="2" fillId="2" borderId="2" xfId="0" applyFont="1" applyFill="1" applyBorder="1" applyAlignment="1">
      <alignment wrapText="1"/>
    </xf>
    <xf numFmtId="164" fontId="0" fillId="3" borderId="5" xfId="0" applyNumberFormat="1" applyFill="1" applyBorder="1"/>
    <xf numFmtId="164" fontId="2" fillId="3" borderId="2" xfId="0" applyNumberFormat="1" applyFont="1" applyFill="1" applyBorder="1"/>
    <xf numFmtId="164" fontId="2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A46F0-BB58-423D-AEB0-9B24A3FFA657}">
  <dimension ref="A1:G26"/>
  <sheetViews>
    <sheetView tabSelected="1" workbookViewId="0">
      <selection activeCell="A26" sqref="A26"/>
    </sheetView>
  </sheetViews>
  <sheetFormatPr defaultRowHeight="15" x14ac:dyDescent="0.25"/>
  <cols>
    <col min="1" max="1" width="46.42578125" customWidth="1"/>
    <col min="2" max="3" width="13.7109375" customWidth="1"/>
    <col min="4" max="4" width="13.7109375" style="4" customWidth="1"/>
    <col min="5" max="7" width="13.7109375" customWidth="1"/>
  </cols>
  <sheetData>
    <row r="1" spans="1:7" x14ac:dyDescent="0.25">
      <c r="A1" s="28" t="s">
        <v>19</v>
      </c>
    </row>
    <row r="2" spans="1:7" ht="15.75" thickBot="1" x14ac:dyDescent="0.3">
      <c r="G2" t="s">
        <v>23</v>
      </c>
    </row>
    <row r="3" spans="1:7" ht="39.950000000000003" customHeight="1" thickBot="1" x14ac:dyDescent="0.3">
      <c r="A3" s="24" t="s">
        <v>12</v>
      </c>
      <c r="B3" s="25" t="s">
        <v>26</v>
      </c>
      <c r="C3" s="26" t="s">
        <v>18</v>
      </c>
      <c r="D3" s="27" t="s">
        <v>13</v>
      </c>
      <c r="E3" s="26" t="s">
        <v>9</v>
      </c>
      <c r="F3" s="31" t="s">
        <v>10</v>
      </c>
      <c r="G3" s="34" t="s">
        <v>11</v>
      </c>
    </row>
    <row r="4" spans="1:7" x14ac:dyDescent="0.25">
      <c r="A4" s="9" t="s">
        <v>6</v>
      </c>
      <c r="B4" s="10">
        <f>6.4001-0.6501</f>
        <v>5.75</v>
      </c>
      <c r="C4" s="11">
        <f>2113.587-178.501</f>
        <v>1935.086</v>
      </c>
      <c r="D4" s="16">
        <f>C4/3</f>
        <v>645.02866666666671</v>
      </c>
      <c r="E4" s="21">
        <f>D4*0.383</f>
        <v>247.04597933333335</v>
      </c>
      <c r="F4" s="32">
        <f>D4*0.01</f>
        <v>6.4502866666666669</v>
      </c>
      <c r="G4" s="35">
        <f>D4+E4+F4</f>
        <v>898.5249326666667</v>
      </c>
    </row>
    <row r="5" spans="1:7" x14ac:dyDescent="0.25">
      <c r="A5" s="7" t="s">
        <v>0</v>
      </c>
      <c r="B5" s="5">
        <v>6.7249999999999996</v>
      </c>
      <c r="C5" s="1">
        <v>2720.788</v>
      </c>
      <c r="D5" s="17">
        <f t="shared" ref="D5:D11" si="0">C5/3</f>
        <v>906.92933333333337</v>
      </c>
      <c r="E5" s="21">
        <f t="shared" ref="E5:E11" si="1">D5*0.383</f>
        <v>347.3539346666667</v>
      </c>
      <c r="F5" s="32">
        <f t="shared" ref="F5:F11" si="2">D5*0.01</f>
        <v>9.0692933333333343</v>
      </c>
      <c r="G5" s="35">
        <f t="shared" ref="G5:G11" si="3">D5+E5+F5</f>
        <v>1263.3525613333334</v>
      </c>
    </row>
    <row r="6" spans="1:7" x14ac:dyDescent="0.25">
      <c r="A6" s="7" t="s">
        <v>7</v>
      </c>
      <c r="B6" s="5">
        <v>1.5</v>
      </c>
      <c r="C6" s="1">
        <v>697.95500000000004</v>
      </c>
      <c r="D6" s="17">
        <f t="shared" si="0"/>
        <v>232.65166666666667</v>
      </c>
      <c r="E6" s="21">
        <f t="shared" si="1"/>
        <v>89.10558833333333</v>
      </c>
      <c r="F6" s="32">
        <f t="shared" si="2"/>
        <v>2.3265166666666666</v>
      </c>
      <c r="G6" s="35">
        <f t="shared" si="3"/>
        <v>324.08377166666668</v>
      </c>
    </row>
    <row r="7" spans="1:7" s="3" customFormat="1" x14ac:dyDescent="0.25">
      <c r="A7" s="8" t="s">
        <v>1</v>
      </c>
      <c r="B7" s="6">
        <f>5.5856-0.5</f>
        <v>5.0856000000000003</v>
      </c>
      <c r="C7" s="2">
        <f>1779.575-167.568</f>
        <v>1612.0070000000001</v>
      </c>
      <c r="D7" s="18">
        <f t="shared" si="0"/>
        <v>537.33566666666673</v>
      </c>
      <c r="E7" s="21">
        <f t="shared" si="1"/>
        <v>205.79956033333335</v>
      </c>
      <c r="F7" s="32">
        <f t="shared" si="2"/>
        <v>5.373356666666667</v>
      </c>
      <c r="G7" s="35">
        <f t="shared" si="3"/>
        <v>748.50858366666682</v>
      </c>
    </row>
    <row r="8" spans="1:7" x14ac:dyDescent="0.25">
      <c r="A8" s="7" t="s">
        <v>2</v>
      </c>
      <c r="B8" s="5">
        <f>7.8441-0.5</f>
        <v>7.3441000000000001</v>
      </c>
      <c r="C8" s="1">
        <f>2650.63-207.626</f>
        <v>2443.0039999999999</v>
      </c>
      <c r="D8" s="17">
        <f t="shared" si="0"/>
        <v>814.33466666666664</v>
      </c>
      <c r="E8" s="21">
        <f t="shared" si="1"/>
        <v>311.89017733333333</v>
      </c>
      <c r="F8" s="32">
        <f t="shared" si="2"/>
        <v>8.1433466666666661</v>
      </c>
      <c r="G8" s="35">
        <f t="shared" si="3"/>
        <v>1134.3681906666666</v>
      </c>
    </row>
    <row r="9" spans="1:7" s="3" customFormat="1" x14ac:dyDescent="0.25">
      <c r="A9" s="8" t="s">
        <v>3</v>
      </c>
      <c r="B9" s="6">
        <v>5.3121999999999998</v>
      </c>
      <c r="C9" s="2">
        <v>2153.884</v>
      </c>
      <c r="D9" s="18">
        <f t="shared" si="0"/>
        <v>717.9613333333333</v>
      </c>
      <c r="E9" s="21">
        <f t="shared" si="1"/>
        <v>274.97919066666668</v>
      </c>
      <c r="F9" s="32">
        <f t="shared" si="2"/>
        <v>7.1796133333333332</v>
      </c>
      <c r="G9" s="35">
        <f t="shared" si="3"/>
        <v>1000.1201373333333</v>
      </c>
    </row>
    <row r="10" spans="1:7" x14ac:dyDescent="0.25">
      <c r="A10" s="7" t="s">
        <v>4</v>
      </c>
      <c r="B10" s="5">
        <v>4.8869999999999996</v>
      </c>
      <c r="C10" s="1">
        <v>1533.9839999999999</v>
      </c>
      <c r="D10" s="17">
        <f t="shared" si="0"/>
        <v>511.32799999999997</v>
      </c>
      <c r="E10" s="21">
        <f t="shared" si="1"/>
        <v>195.83862399999998</v>
      </c>
      <c r="F10" s="32">
        <f t="shared" si="2"/>
        <v>5.1132799999999996</v>
      </c>
      <c r="G10" s="35">
        <f t="shared" si="3"/>
        <v>712.27990399999999</v>
      </c>
    </row>
    <row r="11" spans="1:7" ht="15.75" thickBot="1" x14ac:dyDescent="0.3">
      <c r="A11" s="12" t="s">
        <v>5</v>
      </c>
      <c r="B11" s="13">
        <v>1.429</v>
      </c>
      <c r="C11" s="14">
        <v>527.33900000000006</v>
      </c>
      <c r="D11" s="19">
        <f t="shared" si="0"/>
        <v>175.77966666666669</v>
      </c>
      <c r="E11" s="21">
        <f t="shared" si="1"/>
        <v>67.323612333333344</v>
      </c>
      <c r="F11" s="32">
        <f t="shared" si="2"/>
        <v>1.7577966666666669</v>
      </c>
      <c r="G11" s="35">
        <f t="shared" si="3"/>
        <v>244.86107566666672</v>
      </c>
    </row>
    <row r="12" spans="1:7" ht="15.75" thickBot="1" x14ac:dyDescent="0.3">
      <c r="A12" s="23" t="s">
        <v>8</v>
      </c>
      <c r="B12" s="15">
        <f t="shared" ref="B12:G12" si="4">SUM(B4:B11)</f>
        <v>38.032900000000005</v>
      </c>
      <c r="C12" s="29">
        <f t="shared" si="4"/>
        <v>13624.047</v>
      </c>
      <c r="D12" s="20">
        <f t="shared" si="4"/>
        <v>4541.3489999999993</v>
      </c>
      <c r="E12" s="22">
        <f t="shared" si="4"/>
        <v>1739.336667</v>
      </c>
      <c r="F12" s="33">
        <f t="shared" si="4"/>
        <v>45.413489999999996</v>
      </c>
      <c r="G12" s="36">
        <f t="shared" si="4"/>
        <v>6326.0991570000006</v>
      </c>
    </row>
    <row r="13" spans="1:7" x14ac:dyDescent="0.25">
      <c r="A13" t="s">
        <v>24</v>
      </c>
    </row>
    <row r="15" spans="1:7" x14ac:dyDescent="0.25">
      <c r="A15" s="28" t="s">
        <v>15</v>
      </c>
      <c r="B15" s="28"/>
      <c r="C15" s="28"/>
    </row>
    <row r="17" spans="1:6" x14ac:dyDescent="0.25">
      <c r="A17" s="30" t="s">
        <v>17</v>
      </c>
    </row>
    <row r="18" spans="1:6" x14ac:dyDescent="0.25">
      <c r="A18" s="28" t="s">
        <v>16</v>
      </c>
      <c r="B18" s="28"/>
      <c r="C18" s="28"/>
      <c r="D18" s="37"/>
      <c r="E18" s="28"/>
      <c r="F18" s="28"/>
    </row>
    <row r="20" spans="1:6" x14ac:dyDescent="0.25">
      <c r="A20" s="30" t="s">
        <v>14</v>
      </c>
    </row>
    <row r="21" spans="1:6" x14ac:dyDescent="0.25">
      <c r="A21" t="s">
        <v>25</v>
      </c>
    </row>
    <row r="22" spans="1:6" x14ac:dyDescent="0.25">
      <c r="A22" t="s">
        <v>21</v>
      </c>
    </row>
    <row r="23" spans="1:6" x14ac:dyDescent="0.25">
      <c r="A23" t="s">
        <v>20</v>
      </c>
    </row>
    <row r="24" spans="1:6" x14ac:dyDescent="0.25">
      <c r="A24" t="s">
        <v>22</v>
      </c>
    </row>
    <row r="26" spans="1:6" x14ac:dyDescent="0.25">
      <c r="A26" t="s">
        <v>27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Mihalíková Alena</dc:creator>
  <cp:lastModifiedBy>Haklová Šárka</cp:lastModifiedBy>
  <cp:lastPrinted>2024-11-11T15:12:14Z</cp:lastPrinted>
  <dcterms:created xsi:type="dcterms:W3CDTF">2024-11-11T08:00:40Z</dcterms:created>
  <dcterms:modified xsi:type="dcterms:W3CDTF">2024-11-12T06:44:47Z</dcterms:modified>
</cp:coreProperties>
</file>