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ckrizcz-my.sharepoint.com/personal/bckriz_bckrizcz_onmicrosoft_com/Documents/Dokumenty_PCMěsto/Město/2024/Výbor finanční/241021/"/>
    </mc:Choice>
  </mc:AlternateContent>
  <xr:revisionPtr revIDLastSave="76" documentId="8_{8FC074FE-1E48-435A-A909-0632095E8E5F}" xr6:coauthVersionLast="47" xr6:coauthVersionMax="47" xr10:uidLastSave="{BB081485-2B03-4443-8F0F-9CFF1B217F65}"/>
  <bookViews>
    <workbookView xWindow="-120" yWindow="-120" windowWidth="29040" windowHeight="15720" activeTab="2" xr2:uid="{710A267C-43AA-4571-9BC1-7EB338382720}"/>
  </bookViews>
  <sheets>
    <sheet name="Rozpočet" sheetId="1" r:id="rId1"/>
    <sheet name="Náklady a výnosy" sheetId="2" r:id="rId2"/>
    <sheet name="Náklady a výnosy %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P4" i="3"/>
  <c r="P5" i="3"/>
  <c r="P10" i="3"/>
  <c r="O3" i="3"/>
  <c r="M3" i="3"/>
  <c r="L3" i="3"/>
  <c r="K3" i="3"/>
  <c r="J3" i="3"/>
  <c r="I3" i="3"/>
  <c r="H3" i="3"/>
  <c r="G3" i="3"/>
  <c r="N38" i="3"/>
  <c r="M38" i="3"/>
  <c r="P33" i="3"/>
  <c r="N33" i="3"/>
  <c r="F33" i="3"/>
  <c r="E33" i="3"/>
  <c r="D33" i="3"/>
  <c r="E24" i="1"/>
  <c r="E25" i="1"/>
  <c r="E26" i="1"/>
  <c r="E27" i="1"/>
  <c r="E28" i="1"/>
  <c r="N38" i="2"/>
  <c r="M38" i="2"/>
  <c r="P33" i="2"/>
  <c r="N33" i="2"/>
  <c r="F33" i="2"/>
  <c r="E33" i="2"/>
  <c r="D33" i="2"/>
  <c r="P20" i="2"/>
  <c r="P6" i="3" s="1"/>
  <c r="N20" i="2"/>
  <c r="N5" i="3" s="1"/>
  <c r="F20" i="2"/>
  <c r="F6" i="3" s="1"/>
  <c r="E20" i="2"/>
  <c r="E12" i="3" s="1"/>
  <c r="D20" i="2"/>
  <c r="D4" i="3" s="1"/>
  <c r="O38" i="1"/>
  <c r="N38" i="1"/>
  <c r="Q33" i="1"/>
  <c r="O33" i="1"/>
  <c r="G33" i="1"/>
  <c r="F33" i="1"/>
  <c r="D33" i="1"/>
  <c r="E31" i="1" s="1"/>
  <c r="Q20" i="1"/>
  <c r="O20" i="1"/>
  <c r="G20" i="1"/>
  <c r="F20" i="1"/>
  <c r="D20" i="1"/>
  <c r="E12" i="1" s="1"/>
  <c r="E11" i="1" l="1"/>
  <c r="E10" i="1"/>
  <c r="E8" i="1"/>
  <c r="E20" i="1"/>
  <c r="E30" i="1"/>
  <c r="E29" i="1"/>
  <c r="E3" i="1"/>
  <c r="E9" i="1"/>
  <c r="E19" i="1"/>
  <c r="E7" i="1"/>
  <c r="E18" i="1"/>
  <c r="E6" i="1"/>
  <c r="E17" i="1"/>
  <c r="E5" i="1"/>
  <c r="E16" i="1"/>
  <c r="E4" i="1"/>
  <c r="E23" i="1"/>
  <c r="F34" i="1"/>
  <c r="E15" i="1"/>
  <c r="E21" i="1"/>
  <c r="E22" i="1"/>
  <c r="G34" i="1"/>
  <c r="E14" i="1"/>
  <c r="E33" i="1"/>
  <c r="E13" i="1"/>
  <c r="E32" i="1"/>
  <c r="P17" i="3"/>
  <c r="P34" i="2"/>
  <c r="P12" i="3"/>
  <c r="P16" i="3"/>
  <c r="P15" i="3"/>
  <c r="F5" i="3"/>
  <c r="P14" i="3"/>
  <c r="D10" i="3"/>
  <c r="P13" i="3"/>
  <c r="P11" i="3"/>
  <c r="N16" i="3"/>
  <c r="P3" i="3"/>
  <c r="P9" i="3"/>
  <c r="N15" i="3"/>
  <c r="P20" i="3"/>
  <c r="P8" i="3"/>
  <c r="N14" i="3"/>
  <c r="P19" i="3"/>
  <c r="P7" i="3"/>
  <c r="N4" i="3"/>
  <c r="F17" i="3"/>
  <c r="P18" i="3"/>
  <c r="F15" i="3"/>
  <c r="E19" i="3"/>
  <c r="D20" i="3"/>
  <c r="D34" i="2"/>
  <c r="D14" i="3"/>
  <c r="D9" i="3"/>
  <c r="D15" i="3"/>
  <c r="D13" i="3"/>
  <c r="D12" i="3"/>
  <c r="D8" i="3"/>
  <c r="D3" i="3"/>
  <c r="D11" i="3"/>
  <c r="D19" i="3"/>
  <c r="D7" i="3"/>
  <c r="D18" i="3"/>
  <c r="D6" i="3"/>
  <c r="D5" i="3"/>
  <c r="D17" i="3"/>
  <c r="D16" i="3"/>
  <c r="F13" i="3"/>
  <c r="F11" i="3"/>
  <c r="F34" i="2"/>
  <c r="F9" i="3"/>
  <c r="F20" i="3"/>
  <c r="F34" i="3" s="1"/>
  <c r="F8" i="3"/>
  <c r="F4" i="3"/>
  <c r="F14" i="3"/>
  <c r="F7" i="3"/>
  <c r="F16" i="3"/>
  <c r="F12" i="3"/>
  <c r="F10" i="3"/>
  <c r="F3" i="3"/>
  <c r="F19" i="3"/>
  <c r="F18" i="3"/>
  <c r="E7" i="3"/>
  <c r="E6" i="3"/>
  <c r="E11" i="3"/>
  <c r="E18" i="3"/>
  <c r="E17" i="3"/>
  <c r="E5" i="3"/>
  <c r="E10" i="3"/>
  <c r="E9" i="3"/>
  <c r="E20" i="3"/>
  <c r="E34" i="3" s="1"/>
  <c r="E34" i="2"/>
  <c r="E4" i="3"/>
  <c r="E15" i="3"/>
  <c r="E3" i="3"/>
  <c r="E13" i="3"/>
  <c r="E8" i="3"/>
  <c r="E16" i="3"/>
  <c r="E14" i="3"/>
  <c r="N3" i="3"/>
  <c r="N9" i="3"/>
  <c r="N20" i="3"/>
  <c r="N34" i="3" s="1"/>
  <c r="N34" i="2"/>
  <c r="N19" i="3"/>
  <c r="N7" i="3"/>
  <c r="N13" i="3"/>
  <c r="N12" i="3"/>
  <c r="N11" i="3"/>
  <c r="N18" i="3"/>
  <c r="N6" i="3"/>
  <c r="N10" i="3"/>
  <c r="N8" i="3"/>
  <c r="Q8" i="3" s="1"/>
  <c r="N17" i="3"/>
  <c r="O34" i="1"/>
  <c r="Q34" i="1"/>
  <c r="D34" i="1"/>
  <c r="Q5" i="3" l="1"/>
  <c r="Q12" i="3"/>
  <c r="Q17" i="3"/>
  <c r="Q9" i="3"/>
  <c r="Q14" i="3"/>
  <c r="P34" i="3"/>
  <c r="Q18" i="3"/>
  <c r="Q13" i="3"/>
  <c r="D34" i="3"/>
  <c r="Q19" i="3"/>
  <c r="Q15" i="3"/>
  <c r="Q10" i="3"/>
  <c r="Q16" i="3"/>
  <c r="Q7" i="3"/>
  <c r="Q4" i="3"/>
  <c r="Q3" i="3"/>
  <c r="Q11" i="3"/>
  <c r="Q6" i="3"/>
</calcChain>
</file>

<file path=xl/sharedStrings.xml><?xml version="1.0" encoding="utf-8"?>
<sst xmlns="http://schemas.openxmlformats.org/spreadsheetml/2006/main" count="171" uniqueCount="57">
  <si>
    <t>Název příspěvkové organizace: Základní škola Nová Paka, Husitská 1695</t>
  </si>
  <si>
    <t>Název položky</t>
  </si>
  <si>
    <t>Účet</t>
  </si>
  <si>
    <t>č.pol.</t>
  </si>
  <si>
    <t>Skutečnost 12/2013</t>
  </si>
  <si>
    <t>Skutečnost 12/2014</t>
  </si>
  <si>
    <t>Skutečnost 12/2015</t>
  </si>
  <si>
    <t>Skutečnost 12/2016</t>
  </si>
  <si>
    <t>Skutečnost 12/2017</t>
  </si>
  <si>
    <t>Skutečnost 12/2018</t>
  </si>
  <si>
    <t>Skutečnost 12/2019</t>
  </si>
  <si>
    <t>Skutečnost 12/2020</t>
  </si>
  <si>
    <t>Skutečnost 12/2021</t>
  </si>
  <si>
    <t>Skutečnost 12/2022</t>
  </si>
  <si>
    <t>Skutečnost 12/2023</t>
  </si>
  <si>
    <t>Rozpočet 2024_návrh</t>
  </si>
  <si>
    <t>Rozpočet 2025_návrh</t>
  </si>
  <si>
    <t>Spotřeba materiálu</t>
  </si>
  <si>
    <t>Spotřeba energie</t>
  </si>
  <si>
    <t>Spotřeba jiných naskladovatelnýchdodávek</t>
  </si>
  <si>
    <t>Prodané zboží</t>
  </si>
  <si>
    <t>Opravy a udržování</t>
  </si>
  <si>
    <t>Cestovné</t>
  </si>
  <si>
    <t>Náklady na reprezentaci</t>
  </si>
  <si>
    <t xml:space="preserve"> </t>
  </si>
  <si>
    <t>Ostatní služby</t>
  </si>
  <si>
    <t>Mzdové náklady</t>
  </si>
  <si>
    <t>Zákonné sociální pojištění</t>
  </si>
  <si>
    <t>Jiné sociální pojištění</t>
  </si>
  <si>
    <t>Zákonné sociální odvody</t>
  </si>
  <si>
    <t>Jiné sociální náklady</t>
  </si>
  <si>
    <t>Účty 531, 538, 542, 547, 557, 569</t>
  </si>
  <si>
    <t>Ostatní náklady z činnosti</t>
  </si>
  <si>
    <t>Odpisy</t>
  </si>
  <si>
    <t>Náklady z drobného dlouhodbého majetku</t>
  </si>
  <si>
    <t>Náklady celkem ( třída 5 - součet položek 1 - 17</t>
  </si>
  <si>
    <t>Výnosy z prodeje vlastních výrobků</t>
  </si>
  <si>
    <t>Výnosy z prodeje služeb</t>
  </si>
  <si>
    <t>Výnosy z pronájmu</t>
  </si>
  <si>
    <t>Výnosy z prodaného zboží</t>
  </si>
  <si>
    <t>Jiné výnosy z vlastních výkonů</t>
  </si>
  <si>
    <t>Výnosy z prodeje materiálu</t>
  </si>
  <si>
    <t>Kursové zisky</t>
  </si>
  <si>
    <t>Čerpání fondů</t>
  </si>
  <si>
    <t>Ostatní výnosy z činnosti</t>
  </si>
  <si>
    <t>Tržby z prodeje DHM a DNM</t>
  </si>
  <si>
    <t>645-646</t>
  </si>
  <si>
    <t>Úroky</t>
  </si>
  <si>
    <t>Výnosy vybraných místních institucí z transferů</t>
  </si>
  <si>
    <t>Výnosy celkem ( třída 6- součet položek 19 - 30)</t>
  </si>
  <si>
    <r>
      <rPr>
        <b/>
        <sz val="11"/>
        <color rgb="FF000000"/>
        <rFont val="Arial"/>
        <family val="2"/>
        <charset val="238"/>
      </rPr>
      <t>Hospodářský výsledek před zdaněním</t>
    </r>
    <r>
      <rPr>
        <sz val="11"/>
        <color rgb="FF000000"/>
        <rFont val="Arial"/>
        <family val="2"/>
        <charset val="238"/>
      </rPr>
      <t xml:space="preserve"> (pol. 31-18)</t>
    </r>
  </si>
  <si>
    <t>Daň z příjmů</t>
  </si>
  <si>
    <t>Hospodářský výsledek po zdanění (+/-) (pol. 32-33 )</t>
  </si>
  <si>
    <t>mínus inv trans</t>
  </si>
  <si>
    <t>551/672</t>
  </si>
  <si>
    <t>skutečnost MÚ</t>
  </si>
  <si>
    <t>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</si>
</sst>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\ &quot;Kč&quot;;[Red]#,##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78">
    <xf numFmtId="0" fontId="0" fillId="0" borderId="0" xfId="0"/>
    <xf numFmtId="0" fontId="4" fillId="0" borderId="3" xfId="1" applyFont="1" applyBorder="1" applyAlignment="1">
      <alignment horizontal="center"/>
    </xf>
    <xf numFmtId="0" fontId="4" fillId="0" borderId="1" xfId="1" applyFont="1" applyBorder="1"/>
    <xf numFmtId="0" fontId="4" fillId="0" borderId="4" xfId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4" fillId="2" borderId="4" xfId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5" fillId="0" borderId="6" xfId="1" applyFont="1" applyBorder="1"/>
    <xf numFmtId="0" fontId="5" fillId="0" borderId="7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164" fontId="5" fillId="0" borderId="9" xfId="1" applyNumberFormat="1" applyFont="1" applyBorder="1" applyAlignment="1">
      <alignment horizontal="right"/>
    </xf>
    <xf numFmtId="164" fontId="1" fillId="0" borderId="10" xfId="0" applyNumberFormat="1" applyFont="1" applyBorder="1"/>
    <xf numFmtId="165" fontId="5" fillId="0" borderId="10" xfId="1" applyNumberFormat="1" applyFont="1" applyBorder="1"/>
    <xf numFmtId="165" fontId="6" fillId="0" borderId="10" xfId="1" applyNumberFormat="1" applyFont="1" applyBorder="1"/>
    <xf numFmtId="165" fontId="6" fillId="0" borderId="7" xfId="1" applyNumberFormat="1" applyFont="1" applyBorder="1"/>
    <xf numFmtId="164" fontId="5" fillId="0" borderId="10" xfId="0" applyNumberFormat="1" applyFont="1" applyBorder="1"/>
    <xf numFmtId="0" fontId="5" fillId="0" borderId="11" xfId="1" applyFont="1" applyBorder="1"/>
    <xf numFmtId="0" fontId="5" fillId="0" borderId="12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164" fontId="5" fillId="0" borderId="13" xfId="1" applyNumberFormat="1" applyFont="1" applyBorder="1" applyAlignment="1">
      <alignment horizontal="right"/>
    </xf>
    <xf numFmtId="164" fontId="1" fillId="0" borderId="12" xfId="0" applyNumberFormat="1" applyFont="1" applyBorder="1"/>
    <xf numFmtId="165" fontId="5" fillId="0" borderId="12" xfId="1" applyNumberFormat="1" applyFont="1" applyBorder="1"/>
    <xf numFmtId="165" fontId="6" fillId="0" borderId="12" xfId="1" applyNumberFormat="1" applyFont="1" applyBorder="1"/>
    <xf numFmtId="0" fontId="5" fillId="0" borderId="11" xfId="1" applyFont="1" applyBorder="1" applyAlignment="1">
      <alignment wrapText="1"/>
    </xf>
    <xf numFmtId="0" fontId="4" fillId="0" borderId="11" xfId="1" applyFont="1" applyBorder="1" applyAlignment="1">
      <alignment wrapText="1"/>
    </xf>
    <xf numFmtId="0" fontId="4" fillId="0" borderId="12" xfId="1" applyFont="1" applyBorder="1" applyAlignment="1">
      <alignment horizontal="center"/>
    </xf>
    <xf numFmtId="0" fontId="4" fillId="0" borderId="13" xfId="1" applyFont="1" applyBorder="1" applyAlignment="1">
      <alignment horizontal="center"/>
    </xf>
    <xf numFmtId="164" fontId="4" fillId="0" borderId="13" xfId="1" applyNumberFormat="1" applyFont="1" applyBorder="1" applyAlignment="1">
      <alignment horizontal="center"/>
    </xf>
    <xf numFmtId="164" fontId="4" fillId="0" borderId="13" xfId="1" applyNumberFormat="1" applyFont="1" applyBorder="1" applyAlignment="1">
      <alignment horizontal="right"/>
    </xf>
    <xf numFmtId="164" fontId="2" fillId="0" borderId="12" xfId="0" applyNumberFormat="1" applyFont="1" applyBorder="1"/>
    <xf numFmtId="165" fontId="4" fillId="0" borderId="12" xfId="1" applyNumberFormat="1" applyFont="1" applyBorder="1"/>
    <xf numFmtId="165" fontId="7" fillId="0" borderId="12" xfId="1" applyNumberFormat="1" applyFont="1" applyBorder="1"/>
    <xf numFmtId="165" fontId="7" fillId="0" borderId="12" xfId="0" applyNumberFormat="1" applyFont="1" applyBorder="1"/>
    <xf numFmtId="0" fontId="5" fillId="0" borderId="14" xfId="1" applyFont="1" applyBorder="1" applyAlignment="1">
      <alignment wrapText="1"/>
    </xf>
    <xf numFmtId="0" fontId="5" fillId="0" borderId="15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164" fontId="5" fillId="0" borderId="15" xfId="1" applyNumberFormat="1" applyFont="1" applyBorder="1" applyAlignment="1">
      <alignment horizontal="center"/>
    </xf>
    <xf numFmtId="164" fontId="5" fillId="0" borderId="16" xfId="1" applyNumberFormat="1" applyFont="1" applyBorder="1" applyAlignment="1">
      <alignment horizontal="right"/>
    </xf>
    <xf numFmtId="164" fontId="1" fillId="0" borderId="15" xfId="0" applyNumberFormat="1" applyFont="1" applyBorder="1"/>
    <xf numFmtId="165" fontId="5" fillId="0" borderId="15" xfId="1" applyNumberFormat="1" applyFont="1" applyBorder="1"/>
    <xf numFmtId="165" fontId="6" fillId="0" borderId="15" xfId="1" applyNumberFormat="1" applyFont="1" applyBorder="1"/>
    <xf numFmtId="0" fontId="4" fillId="0" borderId="1" xfId="1" applyFont="1" applyBorder="1" applyAlignment="1">
      <alignment wrapText="1"/>
    </xf>
    <xf numFmtId="164" fontId="4" fillId="0" borderId="4" xfId="1" applyNumberFormat="1" applyFont="1" applyBorder="1" applyAlignment="1">
      <alignment horizontal="center"/>
    </xf>
    <xf numFmtId="164" fontId="4" fillId="0" borderId="3" xfId="1" applyNumberFormat="1" applyFont="1" applyBorder="1" applyAlignment="1">
      <alignment horizontal="right"/>
    </xf>
    <xf numFmtId="164" fontId="2" fillId="0" borderId="4" xfId="0" applyNumberFormat="1" applyFont="1" applyBorder="1"/>
    <xf numFmtId="165" fontId="4" fillId="0" borderId="4" xfId="1" applyNumberFormat="1" applyFont="1" applyBorder="1"/>
    <xf numFmtId="165" fontId="7" fillId="0" borderId="4" xfId="1" applyNumberFormat="1" applyFont="1" applyBorder="1"/>
    <xf numFmtId="165" fontId="7" fillId="0" borderId="4" xfId="0" applyNumberFormat="1" applyFont="1" applyBorder="1"/>
    <xf numFmtId="0" fontId="4" fillId="0" borderId="17" xfId="1" applyFont="1" applyBorder="1" applyAlignment="1">
      <alignment wrapText="1"/>
    </xf>
    <xf numFmtId="0" fontId="5" fillId="0" borderId="18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164" fontId="5" fillId="0" borderId="10" xfId="1" applyNumberFormat="1" applyFont="1" applyBorder="1" applyAlignment="1">
      <alignment horizontal="center"/>
    </xf>
    <xf numFmtId="165" fontId="6" fillId="0" borderId="18" xfId="1" applyNumberFormat="1" applyFont="1" applyBorder="1"/>
    <xf numFmtId="0" fontId="5" fillId="0" borderId="20" xfId="1" applyFont="1" applyBorder="1" applyAlignment="1">
      <alignment wrapText="1"/>
    </xf>
    <xf numFmtId="0" fontId="5" fillId="0" borderId="10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164" fontId="5" fillId="0" borderId="9" xfId="1" applyNumberFormat="1" applyFont="1" applyBorder="1" applyAlignment="1">
      <alignment horizontal="center"/>
    </xf>
    <xf numFmtId="0" fontId="5" fillId="0" borderId="21" xfId="1" applyFont="1" applyBorder="1" applyAlignment="1">
      <alignment wrapText="1"/>
    </xf>
    <xf numFmtId="0" fontId="5" fillId="0" borderId="22" xfId="1" applyFont="1" applyBorder="1" applyAlignment="1">
      <alignment horizontal="center"/>
    </xf>
    <xf numFmtId="0" fontId="5" fillId="0" borderId="23" xfId="1" applyFont="1" applyBorder="1" applyAlignment="1">
      <alignment horizontal="center"/>
    </xf>
    <xf numFmtId="164" fontId="5" fillId="0" borderId="23" xfId="1" applyNumberFormat="1" applyFont="1" applyBorder="1" applyAlignment="1">
      <alignment horizontal="center"/>
    </xf>
    <xf numFmtId="164" fontId="5" fillId="0" borderId="23" xfId="1" applyNumberFormat="1" applyFont="1" applyBorder="1" applyAlignment="1">
      <alignment horizontal="right"/>
    </xf>
    <xf numFmtId="164" fontId="1" fillId="0" borderId="22" xfId="0" applyNumberFormat="1" applyFont="1" applyBorder="1"/>
    <xf numFmtId="165" fontId="5" fillId="0" borderId="22" xfId="1" applyNumberFormat="1" applyFont="1" applyBorder="1"/>
    <xf numFmtId="165" fontId="6" fillId="0" borderId="22" xfId="1" applyNumberFormat="1" applyFont="1" applyBorder="1"/>
    <xf numFmtId="165" fontId="8" fillId="0" borderId="24" xfId="1" applyNumberFormat="1" applyFont="1" applyBorder="1"/>
    <xf numFmtId="164" fontId="0" fillId="0" borderId="0" xfId="0" applyNumberFormat="1"/>
    <xf numFmtId="165" fontId="6" fillId="0" borderId="25" xfId="1" applyNumberFormat="1" applyFont="1" applyBorder="1"/>
    <xf numFmtId="165" fontId="9" fillId="0" borderId="0" xfId="0" applyNumberFormat="1" applyFont="1"/>
    <xf numFmtId="164" fontId="5" fillId="0" borderId="18" xfId="0" applyNumberFormat="1" applyFont="1" applyBorder="1"/>
    <xf numFmtId="10" fontId="5" fillId="0" borderId="9" xfId="1" applyNumberFormat="1" applyFont="1" applyBorder="1" applyAlignment="1">
      <alignment horizontal="right"/>
    </xf>
    <xf numFmtId="10" fontId="0" fillId="0" borderId="0" xfId="0" applyNumberFormat="1"/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/>
    <xf numFmtId="0" fontId="4" fillId="0" borderId="24" xfId="1" applyFont="1" applyFill="1" applyBorder="1" applyAlignment="1">
      <alignment horizontal="center" wrapText="1"/>
    </xf>
  </cellXfs>
  <cellStyles count="2">
    <cellStyle name="Normální" xfId="0" builtinId="0"/>
    <cellStyle name="Normální 3" xfId="1" xr:uid="{A660A8D7-B7CA-4DE2-8474-CCAFD5E433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9A9E8-D46C-427F-8B3B-E3D898EF522B}">
  <dimension ref="A1:Q38"/>
  <sheetViews>
    <sheetView topLeftCell="A20" workbookViewId="0">
      <selection activeCell="U12" sqref="U12"/>
    </sheetView>
  </sheetViews>
  <sheetFormatPr defaultRowHeight="15" x14ac:dyDescent="0.25"/>
  <cols>
    <col min="1" max="1" width="45.42578125" customWidth="1"/>
    <col min="4" max="5" width="13.7109375" customWidth="1"/>
    <col min="6" max="6" width="13.140625" bestFit="1" customWidth="1"/>
    <col min="7" max="8" width="13.140625" customWidth="1"/>
    <col min="9" max="9" width="13.140625" bestFit="1" customWidth="1"/>
    <col min="10" max="12" width="13.140625" customWidth="1"/>
    <col min="13" max="14" width="13.140625" bestFit="1" customWidth="1"/>
    <col min="15" max="15" width="13.140625" customWidth="1"/>
    <col min="16" max="16" width="13.140625" bestFit="1" customWidth="1"/>
    <col min="17" max="17" width="16.42578125" customWidth="1"/>
  </cols>
  <sheetData>
    <row r="1" spans="1:17" ht="15.75" thickBot="1" x14ac:dyDescent="0.3">
      <c r="A1" s="73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5"/>
    </row>
    <row r="2" spans="1:17" ht="30.75" thickBot="1" x14ac:dyDescent="0.3">
      <c r="A2" s="2" t="s">
        <v>1</v>
      </c>
      <c r="B2" s="3" t="s">
        <v>2</v>
      </c>
      <c r="C2" s="1" t="s">
        <v>3</v>
      </c>
      <c r="D2" s="4" t="s">
        <v>4</v>
      </c>
      <c r="E2" s="4"/>
      <c r="F2" s="5" t="s">
        <v>5</v>
      </c>
      <c r="G2" s="5" t="s">
        <v>6</v>
      </c>
      <c r="H2" s="4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6" t="s">
        <v>15</v>
      </c>
      <c r="Q2" s="7" t="s">
        <v>16</v>
      </c>
    </row>
    <row r="3" spans="1:17" x14ac:dyDescent="0.25">
      <c r="A3" s="8" t="s">
        <v>17</v>
      </c>
      <c r="B3" s="9">
        <v>501</v>
      </c>
      <c r="C3" s="10">
        <v>1</v>
      </c>
      <c r="D3" s="11">
        <v>411683</v>
      </c>
      <c r="E3" s="71">
        <f>D3/$D$20</f>
        <v>7.5730464936560923E-2</v>
      </c>
      <c r="F3" s="11">
        <v>263460</v>
      </c>
      <c r="G3" s="11">
        <v>349725</v>
      </c>
      <c r="H3" s="12">
        <v>469152</v>
      </c>
      <c r="I3" s="13">
        <v>498623</v>
      </c>
      <c r="J3" s="13">
        <v>286184</v>
      </c>
      <c r="K3" s="13">
        <v>537233</v>
      </c>
      <c r="L3" s="13">
        <v>255369</v>
      </c>
      <c r="M3" s="14">
        <v>583789</v>
      </c>
      <c r="N3" s="15">
        <v>393740</v>
      </c>
      <c r="O3" s="15">
        <v>385132</v>
      </c>
      <c r="P3" s="15">
        <v>400000</v>
      </c>
      <c r="Q3" s="16">
        <v>400000</v>
      </c>
    </row>
    <row r="4" spans="1:17" x14ac:dyDescent="0.25">
      <c r="A4" s="17" t="s">
        <v>18</v>
      </c>
      <c r="B4" s="18">
        <v>502</v>
      </c>
      <c r="C4" s="19">
        <v>2</v>
      </c>
      <c r="D4" s="20"/>
      <c r="E4" s="71">
        <f t="shared" ref="E4:E20" si="0">D4/$D$20</f>
        <v>0</v>
      </c>
      <c r="F4" s="20"/>
      <c r="G4" s="20"/>
      <c r="H4" s="21"/>
      <c r="I4" s="22"/>
      <c r="J4" s="22"/>
      <c r="K4" s="22"/>
      <c r="L4" s="22"/>
      <c r="M4" s="23"/>
      <c r="N4" s="23"/>
      <c r="O4" s="23"/>
      <c r="P4" s="23"/>
      <c r="Q4" s="16"/>
    </row>
    <row r="5" spans="1:17" x14ac:dyDescent="0.25">
      <c r="A5" s="24" t="s">
        <v>19</v>
      </c>
      <c r="B5" s="18">
        <v>503</v>
      </c>
      <c r="C5" s="19">
        <v>3</v>
      </c>
      <c r="D5" s="20">
        <v>1165100</v>
      </c>
      <c r="E5" s="71">
        <f t="shared" si="0"/>
        <v>0.21432404227910101</v>
      </c>
      <c r="F5" s="20">
        <v>1132428</v>
      </c>
      <c r="G5" s="20">
        <v>1075722</v>
      </c>
      <c r="H5" s="21">
        <v>1052423</v>
      </c>
      <c r="I5" s="22">
        <v>1068808</v>
      </c>
      <c r="J5" s="22">
        <v>889762</v>
      </c>
      <c r="K5" s="22">
        <v>880957</v>
      </c>
      <c r="L5" s="22">
        <v>865978</v>
      </c>
      <c r="M5" s="23">
        <v>1092190</v>
      </c>
      <c r="N5" s="23">
        <v>970253</v>
      </c>
      <c r="O5" s="23">
        <v>933238</v>
      </c>
      <c r="P5" s="23">
        <v>1800000</v>
      </c>
      <c r="Q5" s="16">
        <v>1800000</v>
      </c>
    </row>
    <row r="6" spans="1:17" x14ac:dyDescent="0.25">
      <c r="A6" s="17" t="s">
        <v>20</v>
      </c>
      <c r="B6" s="18">
        <v>504</v>
      </c>
      <c r="C6" s="19">
        <v>4</v>
      </c>
      <c r="D6" s="20"/>
      <c r="E6" s="71">
        <f t="shared" si="0"/>
        <v>0</v>
      </c>
      <c r="F6" s="20"/>
      <c r="G6" s="20"/>
      <c r="H6" s="21"/>
      <c r="I6" s="22"/>
      <c r="J6" s="22"/>
      <c r="K6" s="22"/>
      <c r="L6" s="22"/>
      <c r="M6" s="23"/>
      <c r="N6" s="23"/>
      <c r="O6" s="23"/>
      <c r="P6" s="23"/>
      <c r="Q6" s="16"/>
    </row>
    <row r="7" spans="1:17" x14ac:dyDescent="0.25">
      <c r="A7" s="17" t="s">
        <v>21</v>
      </c>
      <c r="B7" s="18">
        <v>511</v>
      </c>
      <c r="C7" s="19">
        <v>5</v>
      </c>
      <c r="D7" s="20">
        <v>551256</v>
      </c>
      <c r="E7" s="71">
        <f t="shared" si="0"/>
        <v>0.10140538516059402</v>
      </c>
      <c r="F7" s="20">
        <v>431139</v>
      </c>
      <c r="G7" s="20">
        <v>493308</v>
      </c>
      <c r="H7" s="21">
        <v>426536</v>
      </c>
      <c r="I7" s="22">
        <v>396622</v>
      </c>
      <c r="J7" s="22">
        <v>410197</v>
      </c>
      <c r="K7" s="22">
        <v>372831</v>
      </c>
      <c r="L7" s="22">
        <v>324315</v>
      </c>
      <c r="M7" s="23">
        <v>201518</v>
      </c>
      <c r="N7" s="23">
        <v>246350</v>
      </c>
      <c r="O7" s="23">
        <v>306985</v>
      </c>
      <c r="P7" s="23">
        <v>250000</v>
      </c>
      <c r="Q7" s="16">
        <v>350000</v>
      </c>
    </row>
    <row r="8" spans="1:17" x14ac:dyDescent="0.25">
      <c r="A8" s="17" t="s">
        <v>22</v>
      </c>
      <c r="B8" s="18">
        <v>512</v>
      </c>
      <c r="C8" s="19">
        <v>6</v>
      </c>
      <c r="D8" s="20"/>
      <c r="E8" s="71">
        <f t="shared" si="0"/>
        <v>0</v>
      </c>
      <c r="F8" s="20">
        <v>2868</v>
      </c>
      <c r="G8" s="20">
        <v>4297</v>
      </c>
      <c r="H8" s="21">
        <v>16111</v>
      </c>
      <c r="I8" s="22">
        <v>19236</v>
      </c>
      <c r="J8" s="22">
        <v>26791</v>
      </c>
      <c r="K8" s="22">
        <v>26392</v>
      </c>
      <c r="L8" s="22">
        <v>6085</v>
      </c>
      <c r="M8" s="23">
        <v>14870</v>
      </c>
      <c r="N8" s="23">
        <v>56600</v>
      </c>
      <c r="O8" s="23">
        <v>30594</v>
      </c>
      <c r="P8" s="23">
        <v>50000</v>
      </c>
      <c r="Q8" s="16">
        <v>50000</v>
      </c>
    </row>
    <row r="9" spans="1:17" x14ac:dyDescent="0.25">
      <c r="A9" s="17" t="s">
        <v>23</v>
      </c>
      <c r="B9" s="18">
        <v>513</v>
      </c>
      <c r="C9" s="19">
        <v>7</v>
      </c>
      <c r="D9" s="20">
        <v>935</v>
      </c>
      <c r="E9" s="71">
        <f t="shared" si="0"/>
        <v>1.7199637759072992E-4</v>
      </c>
      <c r="F9" s="20">
        <v>1233</v>
      </c>
      <c r="G9" s="20">
        <v>1544</v>
      </c>
      <c r="H9" s="21">
        <v>18975</v>
      </c>
      <c r="I9" s="22">
        <v>628</v>
      </c>
      <c r="J9" s="22">
        <v>78</v>
      </c>
      <c r="K9" s="22">
        <v>719</v>
      </c>
      <c r="L9" s="22" t="s">
        <v>24</v>
      </c>
      <c r="M9" s="23">
        <v>2675</v>
      </c>
      <c r="N9" s="23">
        <v>1392</v>
      </c>
      <c r="O9" s="23">
        <v>14952</v>
      </c>
      <c r="P9" s="23">
        <v>5000</v>
      </c>
      <c r="Q9" s="16">
        <v>10000</v>
      </c>
    </row>
    <row r="10" spans="1:17" x14ac:dyDescent="0.25">
      <c r="A10" s="17" t="s">
        <v>25</v>
      </c>
      <c r="B10" s="18">
        <v>518</v>
      </c>
      <c r="C10" s="19">
        <v>8</v>
      </c>
      <c r="D10" s="20">
        <v>464522</v>
      </c>
      <c r="E10" s="71">
        <f t="shared" si="0"/>
        <v>8.5450375733904863E-2</v>
      </c>
      <c r="F10" s="20">
        <v>533496</v>
      </c>
      <c r="G10" s="20">
        <v>431336</v>
      </c>
      <c r="H10" s="21">
        <v>574207</v>
      </c>
      <c r="I10" s="22">
        <v>525990</v>
      </c>
      <c r="J10" s="22">
        <v>740285</v>
      </c>
      <c r="K10" s="22">
        <v>773601</v>
      </c>
      <c r="L10" s="22">
        <v>921875</v>
      </c>
      <c r="M10" s="23">
        <v>683403</v>
      </c>
      <c r="N10" s="23">
        <v>959811</v>
      </c>
      <c r="O10" s="23">
        <v>931712</v>
      </c>
      <c r="P10" s="23">
        <v>1000000</v>
      </c>
      <c r="Q10" s="16">
        <v>1600000</v>
      </c>
    </row>
    <row r="11" spans="1:17" x14ac:dyDescent="0.25">
      <c r="A11" s="17" t="s">
        <v>26</v>
      </c>
      <c r="B11" s="18">
        <v>521</v>
      </c>
      <c r="C11" s="19">
        <v>9</v>
      </c>
      <c r="D11" s="20">
        <v>171390</v>
      </c>
      <c r="E11" s="71">
        <f t="shared" si="0"/>
        <v>3.152776380243337E-2</v>
      </c>
      <c r="F11" s="20">
        <v>124766</v>
      </c>
      <c r="G11" s="20">
        <v>91110</v>
      </c>
      <c r="H11" s="21">
        <v>121178</v>
      </c>
      <c r="I11" s="22">
        <v>95370</v>
      </c>
      <c r="J11" s="22">
        <v>178888</v>
      </c>
      <c r="K11" s="22">
        <v>101543</v>
      </c>
      <c r="L11" s="22">
        <v>80370</v>
      </c>
      <c r="M11" s="23">
        <v>81822</v>
      </c>
      <c r="N11" s="23">
        <v>86804</v>
      </c>
      <c r="O11" s="23">
        <v>85296</v>
      </c>
      <c r="P11" s="23">
        <v>100000</v>
      </c>
      <c r="Q11" s="16">
        <v>100000</v>
      </c>
    </row>
    <row r="12" spans="1:17" x14ac:dyDescent="0.25">
      <c r="A12" s="17" t="s">
        <v>27</v>
      </c>
      <c r="B12" s="18">
        <v>524</v>
      </c>
      <c r="C12" s="19">
        <v>10</v>
      </c>
      <c r="D12" s="20">
        <v>25903</v>
      </c>
      <c r="E12" s="71">
        <f t="shared" si="0"/>
        <v>4.7649434959707781E-3</v>
      </c>
      <c r="F12" s="20">
        <v>11784</v>
      </c>
      <c r="G12" s="20"/>
      <c r="H12" s="21">
        <v>10271</v>
      </c>
      <c r="I12" s="22">
        <v>1322</v>
      </c>
      <c r="J12" s="22">
        <v>27744</v>
      </c>
      <c r="K12" s="22">
        <v>792</v>
      </c>
      <c r="L12" s="22">
        <v>59</v>
      </c>
      <c r="M12" s="23"/>
      <c r="N12" s="23">
        <v>913</v>
      </c>
      <c r="O12" s="23"/>
      <c r="P12" s="23"/>
      <c r="Q12" s="16">
        <v>0</v>
      </c>
    </row>
    <row r="13" spans="1:17" x14ac:dyDescent="0.25">
      <c r="A13" s="17" t="s">
        <v>28</v>
      </c>
      <c r="B13" s="18">
        <v>525</v>
      </c>
      <c r="C13" s="19">
        <v>11</v>
      </c>
      <c r="D13" s="20">
        <v>834</v>
      </c>
      <c r="E13" s="71">
        <f t="shared" si="0"/>
        <v>1.5341708974403077E-4</v>
      </c>
      <c r="F13" s="20"/>
      <c r="G13" s="20">
        <v>161</v>
      </c>
      <c r="H13" s="21">
        <v>349</v>
      </c>
      <c r="I13" s="22">
        <v>32</v>
      </c>
      <c r="J13" s="22">
        <v>17</v>
      </c>
      <c r="K13" s="22">
        <v>576</v>
      </c>
      <c r="L13" s="22" t="s">
        <v>24</v>
      </c>
      <c r="M13" s="23">
        <v>83</v>
      </c>
      <c r="N13" s="23">
        <v>77</v>
      </c>
      <c r="O13" s="23">
        <v>387</v>
      </c>
      <c r="P13" s="23"/>
      <c r="Q13" s="16">
        <v>500</v>
      </c>
    </row>
    <row r="14" spans="1:17" x14ac:dyDescent="0.25">
      <c r="A14" s="17" t="s">
        <v>29</v>
      </c>
      <c r="B14" s="18">
        <v>527</v>
      </c>
      <c r="C14" s="19">
        <v>12</v>
      </c>
      <c r="D14" s="20">
        <v>38774</v>
      </c>
      <c r="E14" s="71">
        <f t="shared" si="0"/>
        <v>7.1326069996823123E-3</v>
      </c>
      <c r="F14" s="20">
        <v>51364</v>
      </c>
      <c r="G14" s="20">
        <v>46273</v>
      </c>
      <c r="H14" s="21">
        <v>64857</v>
      </c>
      <c r="I14" s="22">
        <v>73492</v>
      </c>
      <c r="J14" s="22">
        <v>75581</v>
      </c>
      <c r="K14" s="22">
        <v>122606</v>
      </c>
      <c r="L14" s="22">
        <v>146456</v>
      </c>
      <c r="M14" s="23">
        <v>274665</v>
      </c>
      <c r="N14" s="23">
        <v>312844</v>
      </c>
      <c r="O14" s="23">
        <v>282940</v>
      </c>
      <c r="P14" s="23">
        <v>300000</v>
      </c>
      <c r="Q14" s="16">
        <v>300000</v>
      </c>
    </row>
    <row r="15" spans="1:17" x14ac:dyDescent="0.25">
      <c r="A15" s="17" t="s">
        <v>30</v>
      </c>
      <c r="B15" s="18">
        <v>528</v>
      </c>
      <c r="C15" s="19">
        <v>13</v>
      </c>
      <c r="D15" s="20"/>
      <c r="E15" s="71">
        <f t="shared" si="0"/>
        <v>0</v>
      </c>
      <c r="F15" s="20"/>
      <c r="G15" s="20"/>
      <c r="H15" s="21"/>
      <c r="I15" s="22"/>
      <c r="J15" s="22" t="s">
        <v>24</v>
      </c>
      <c r="K15" s="22"/>
      <c r="L15" s="22" t="s">
        <v>24</v>
      </c>
      <c r="M15" s="23"/>
      <c r="N15" s="23"/>
      <c r="O15" s="23"/>
      <c r="P15" s="23"/>
      <c r="Q15" s="16"/>
    </row>
    <row r="16" spans="1:17" x14ac:dyDescent="0.25">
      <c r="A16" s="24" t="s">
        <v>31</v>
      </c>
      <c r="B16" s="18"/>
      <c r="C16" s="19">
        <v>14</v>
      </c>
      <c r="D16" s="20"/>
      <c r="E16" s="71">
        <f t="shared" si="0"/>
        <v>0</v>
      </c>
      <c r="F16" s="20"/>
      <c r="G16" s="20"/>
      <c r="H16" s="21"/>
      <c r="I16" s="22"/>
      <c r="J16" s="22"/>
      <c r="K16" s="22"/>
      <c r="L16" s="22"/>
      <c r="M16" s="23"/>
      <c r="N16" s="23" t="s">
        <v>24</v>
      </c>
      <c r="O16" s="23"/>
      <c r="P16" s="23"/>
      <c r="Q16" s="16"/>
    </row>
    <row r="17" spans="1:17" x14ac:dyDescent="0.25">
      <c r="A17" s="17" t="s">
        <v>32</v>
      </c>
      <c r="B17" s="18">
        <v>549</v>
      </c>
      <c r="C17" s="19">
        <v>15</v>
      </c>
      <c r="D17" s="20">
        <v>26452</v>
      </c>
      <c r="E17" s="71">
        <f t="shared" si="0"/>
        <v>4.8659338823850143E-3</v>
      </c>
      <c r="F17" s="20">
        <v>45318</v>
      </c>
      <c r="G17" s="20">
        <v>51601</v>
      </c>
      <c r="H17" s="21">
        <v>86776</v>
      </c>
      <c r="I17" s="22">
        <v>102970</v>
      </c>
      <c r="J17" s="22">
        <v>141990</v>
      </c>
      <c r="K17" s="22">
        <v>154471</v>
      </c>
      <c r="L17" s="22">
        <v>76993</v>
      </c>
      <c r="M17" s="23">
        <v>91064</v>
      </c>
      <c r="N17" s="23">
        <v>168400</v>
      </c>
      <c r="O17" s="23">
        <v>134282</v>
      </c>
      <c r="P17" s="23">
        <v>150000</v>
      </c>
      <c r="Q17" s="16">
        <v>140000</v>
      </c>
    </row>
    <row r="18" spans="1:17" x14ac:dyDescent="0.25">
      <c r="A18" s="17" t="s">
        <v>33</v>
      </c>
      <c r="B18" s="18">
        <v>551</v>
      </c>
      <c r="C18" s="19">
        <v>16</v>
      </c>
      <c r="D18" s="20">
        <v>2396459</v>
      </c>
      <c r="E18" s="71">
        <f t="shared" si="0"/>
        <v>0.44083664924567173</v>
      </c>
      <c r="F18" s="20">
        <v>2532626</v>
      </c>
      <c r="G18" s="20">
        <v>2363053</v>
      </c>
      <c r="H18" s="21">
        <v>2348352</v>
      </c>
      <c r="I18" s="22">
        <v>2348352</v>
      </c>
      <c r="J18" s="22">
        <v>2351556</v>
      </c>
      <c r="K18" s="22">
        <v>2356020</v>
      </c>
      <c r="L18" s="22">
        <v>2427648</v>
      </c>
      <c r="M18" s="23">
        <v>2430588</v>
      </c>
      <c r="N18" s="23">
        <v>3126144</v>
      </c>
      <c r="O18" s="23">
        <v>3513144</v>
      </c>
      <c r="P18" s="23">
        <v>3150000</v>
      </c>
      <c r="Q18" s="16">
        <v>3550000</v>
      </c>
    </row>
    <row r="19" spans="1:17" x14ac:dyDescent="0.25">
      <c r="A19" s="24" t="s">
        <v>34</v>
      </c>
      <c r="B19" s="18">
        <v>558</v>
      </c>
      <c r="C19" s="19">
        <v>17</v>
      </c>
      <c r="D19" s="20">
        <v>182853</v>
      </c>
      <c r="E19" s="71">
        <f t="shared" si="0"/>
        <v>3.3636420996361216E-2</v>
      </c>
      <c r="F19" s="20">
        <v>551841</v>
      </c>
      <c r="G19" s="20">
        <v>638105</v>
      </c>
      <c r="H19" s="21">
        <v>469658</v>
      </c>
      <c r="I19" s="22">
        <v>463575</v>
      </c>
      <c r="J19" s="22">
        <v>302200</v>
      </c>
      <c r="K19" s="22">
        <v>312972</v>
      </c>
      <c r="L19" s="22">
        <v>453420</v>
      </c>
      <c r="M19" s="23">
        <v>363871</v>
      </c>
      <c r="N19" s="23">
        <v>208063</v>
      </c>
      <c r="O19" s="23">
        <v>163007</v>
      </c>
      <c r="P19" s="23">
        <v>200000</v>
      </c>
      <c r="Q19" s="16">
        <v>200000</v>
      </c>
    </row>
    <row r="20" spans="1:17" ht="30" x14ac:dyDescent="0.25">
      <c r="A20" s="25" t="s">
        <v>35</v>
      </c>
      <c r="B20" s="26"/>
      <c r="C20" s="27">
        <v>18</v>
      </c>
      <c r="D20" s="28">
        <f>SUM(D3:D19)</f>
        <v>5436161</v>
      </c>
      <c r="E20" s="71">
        <f t="shared" si="0"/>
        <v>1</v>
      </c>
      <c r="F20" s="29">
        <f>SUM(F3:F19)</f>
        <v>5682323</v>
      </c>
      <c r="G20" s="29">
        <f>SUM(G3:G19)</f>
        <v>5546235</v>
      </c>
      <c r="H20" s="30">
        <v>5658845</v>
      </c>
      <c r="I20" s="31">
        <v>5595020</v>
      </c>
      <c r="J20" s="31">
        <v>5431273</v>
      </c>
      <c r="K20" s="31">
        <v>5640713</v>
      </c>
      <c r="L20" s="31">
        <v>5558568</v>
      </c>
      <c r="M20" s="32">
        <v>5820538</v>
      </c>
      <c r="N20" s="32">
        <v>6531391</v>
      </c>
      <c r="O20" s="32">
        <f>SUM(O3:O19)</f>
        <v>6781669</v>
      </c>
      <c r="P20" s="32">
        <v>7405000</v>
      </c>
      <c r="Q20" s="33">
        <f>SUM(Q3:Q19)</f>
        <v>8500500</v>
      </c>
    </row>
    <row r="21" spans="1:17" x14ac:dyDescent="0.25">
      <c r="A21" s="24" t="s">
        <v>36</v>
      </c>
      <c r="B21" s="18">
        <v>601</v>
      </c>
      <c r="C21" s="19">
        <v>19</v>
      </c>
      <c r="D21" s="20"/>
      <c r="E21" s="71">
        <f>D21/$D$33</f>
        <v>0</v>
      </c>
      <c r="F21" s="20"/>
      <c r="G21" s="20"/>
      <c r="H21" s="21"/>
      <c r="I21" s="22"/>
      <c r="J21" s="22"/>
      <c r="K21" s="22"/>
      <c r="L21" s="22"/>
      <c r="M21" s="23"/>
      <c r="N21" s="23"/>
      <c r="O21" s="23"/>
      <c r="P21" s="23"/>
      <c r="Q21" s="16"/>
    </row>
    <row r="22" spans="1:17" x14ac:dyDescent="0.25">
      <c r="A22" s="24" t="s">
        <v>37</v>
      </c>
      <c r="B22" s="18">
        <v>602</v>
      </c>
      <c r="C22" s="19">
        <v>20</v>
      </c>
      <c r="D22" s="20">
        <v>357163</v>
      </c>
      <c r="E22" s="71">
        <f t="shared" ref="E22:E33" si="1">D22/$D$33</f>
        <v>6.4151575774056724E-2</v>
      </c>
      <c r="F22" s="20">
        <v>328860</v>
      </c>
      <c r="G22" s="20">
        <v>288270</v>
      </c>
      <c r="H22" s="21">
        <v>316450</v>
      </c>
      <c r="I22" s="22">
        <v>335010</v>
      </c>
      <c r="J22" s="22">
        <v>354725</v>
      </c>
      <c r="K22" s="22">
        <v>338720</v>
      </c>
      <c r="L22" s="22">
        <v>121017</v>
      </c>
      <c r="M22" s="23">
        <v>136910</v>
      </c>
      <c r="N22" s="23">
        <v>262570</v>
      </c>
      <c r="O22" s="23">
        <v>283425</v>
      </c>
      <c r="P22" s="23">
        <v>250000</v>
      </c>
      <c r="Q22" s="16">
        <v>320000</v>
      </c>
    </row>
    <row r="23" spans="1:17" x14ac:dyDescent="0.25">
      <c r="A23" s="24" t="s">
        <v>38</v>
      </c>
      <c r="B23" s="18">
        <v>603</v>
      </c>
      <c r="C23" s="19">
        <v>21</v>
      </c>
      <c r="D23" s="20">
        <v>30703</v>
      </c>
      <c r="E23" s="71">
        <f t="shared" si="1"/>
        <v>5.51469729784682E-3</v>
      </c>
      <c r="F23" s="20">
        <v>30703</v>
      </c>
      <c r="G23" s="20">
        <v>30703</v>
      </c>
      <c r="H23" s="21">
        <v>30703</v>
      </c>
      <c r="I23" s="22">
        <v>30703</v>
      </c>
      <c r="J23" s="22">
        <v>30703</v>
      </c>
      <c r="K23" s="22">
        <v>30814</v>
      </c>
      <c r="L23" s="22">
        <v>30921</v>
      </c>
      <c r="M23" s="23">
        <v>30968</v>
      </c>
      <c r="N23" s="23">
        <v>31038</v>
      </c>
      <c r="O23" s="23">
        <v>31440</v>
      </c>
      <c r="P23" s="23">
        <v>35000</v>
      </c>
      <c r="Q23" s="16">
        <v>0</v>
      </c>
    </row>
    <row r="24" spans="1:17" x14ac:dyDescent="0.25">
      <c r="A24" s="24" t="s">
        <v>39</v>
      </c>
      <c r="B24" s="18">
        <v>604</v>
      </c>
      <c r="C24" s="19">
        <v>22</v>
      </c>
      <c r="D24" s="20"/>
      <c r="E24" s="71">
        <f t="shared" si="1"/>
        <v>0</v>
      </c>
      <c r="F24" s="20"/>
      <c r="G24" s="20"/>
      <c r="H24" s="21"/>
      <c r="I24" s="22"/>
      <c r="J24" s="22"/>
      <c r="K24" s="22"/>
      <c r="L24" s="22"/>
      <c r="M24" s="23"/>
      <c r="N24" s="23"/>
      <c r="O24" s="23"/>
      <c r="P24" s="23"/>
      <c r="Q24" s="16"/>
    </row>
    <row r="25" spans="1:17" x14ac:dyDescent="0.25">
      <c r="A25" s="24" t="s">
        <v>40</v>
      </c>
      <c r="B25" s="18">
        <v>609</v>
      </c>
      <c r="C25" s="19">
        <v>23</v>
      </c>
      <c r="D25" s="20">
        <v>99750</v>
      </c>
      <c r="E25" s="71">
        <f t="shared" si="1"/>
        <v>1.7916524621705381E-2</v>
      </c>
      <c r="F25" s="20">
        <v>109200</v>
      </c>
      <c r="G25" s="20">
        <v>117350</v>
      </c>
      <c r="H25" s="21">
        <v>117000</v>
      </c>
      <c r="I25" s="22">
        <v>110850</v>
      </c>
      <c r="J25" s="22">
        <v>103650</v>
      </c>
      <c r="K25" s="22">
        <v>94680</v>
      </c>
      <c r="L25" s="22">
        <v>40950</v>
      </c>
      <c r="M25" s="23">
        <v>54150</v>
      </c>
      <c r="N25" s="23">
        <v>84250</v>
      </c>
      <c r="O25" s="23">
        <v>97000</v>
      </c>
      <c r="P25" s="23">
        <v>80000</v>
      </c>
      <c r="Q25" s="16">
        <v>190000</v>
      </c>
    </row>
    <row r="26" spans="1:17" x14ac:dyDescent="0.25">
      <c r="A26" s="24" t="s">
        <v>41</v>
      </c>
      <c r="B26" s="18">
        <v>644</v>
      </c>
      <c r="C26" s="19">
        <v>24</v>
      </c>
      <c r="D26" s="20"/>
      <c r="E26" s="71">
        <f t="shared" si="1"/>
        <v>0</v>
      </c>
      <c r="F26" s="20"/>
      <c r="G26" s="20"/>
      <c r="H26" s="21"/>
      <c r="I26" s="22"/>
      <c r="J26" s="22"/>
      <c r="K26" s="22"/>
      <c r="L26" s="22"/>
      <c r="M26" s="23"/>
      <c r="N26" s="23"/>
      <c r="O26" s="23"/>
      <c r="P26" s="23"/>
      <c r="Q26" s="16"/>
    </row>
    <row r="27" spans="1:17" x14ac:dyDescent="0.25">
      <c r="A27" s="24" t="s">
        <v>42</v>
      </c>
      <c r="B27" s="18">
        <v>663</v>
      </c>
      <c r="C27" s="19">
        <v>25</v>
      </c>
      <c r="D27" s="20"/>
      <c r="E27" s="71">
        <f t="shared" si="1"/>
        <v>0</v>
      </c>
      <c r="F27" s="20"/>
      <c r="G27" s="20"/>
      <c r="H27" s="21"/>
      <c r="I27" s="22"/>
      <c r="J27" s="22"/>
      <c r="K27" s="22"/>
      <c r="L27" s="22"/>
      <c r="M27" s="23"/>
      <c r="N27" s="23"/>
      <c r="O27" s="23"/>
      <c r="P27" s="23"/>
      <c r="Q27" s="16"/>
    </row>
    <row r="28" spans="1:17" x14ac:dyDescent="0.25">
      <c r="A28" s="24" t="s">
        <v>43</v>
      </c>
      <c r="B28" s="18">
        <v>648</v>
      </c>
      <c r="C28" s="19">
        <v>26</v>
      </c>
      <c r="D28" s="20">
        <v>4652</v>
      </c>
      <c r="E28" s="71">
        <f t="shared" si="1"/>
        <v>8.3556563950048547E-4</v>
      </c>
      <c r="F28" s="20">
        <v>8556</v>
      </c>
      <c r="G28" s="20">
        <v>85000</v>
      </c>
      <c r="H28" s="21">
        <v>33481</v>
      </c>
      <c r="I28" s="22">
        <v>2510</v>
      </c>
      <c r="J28" s="22">
        <v>119342</v>
      </c>
      <c r="K28" s="22">
        <v>49913</v>
      </c>
      <c r="L28" s="22">
        <v>161092</v>
      </c>
      <c r="M28" s="23">
        <v>242518</v>
      </c>
      <c r="N28" s="23">
        <v>54155</v>
      </c>
      <c r="O28" s="23">
        <v>18732</v>
      </c>
      <c r="P28" s="23"/>
      <c r="Q28" s="16">
        <v>0</v>
      </c>
    </row>
    <row r="29" spans="1:17" x14ac:dyDescent="0.25">
      <c r="A29" s="24" t="s">
        <v>44</v>
      </c>
      <c r="B29" s="18">
        <v>649</v>
      </c>
      <c r="C29" s="19">
        <v>27</v>
      </c>
      <c r="D29" s="20">
        <v>25468</v>
      </c>
      <c r="E29" s="71">
        <f t="shared" si="1"/>
        <v>4.5744165319858907E-3</v>
      </c>
      <c r="F29" s="20">
        <v>44475</v>
      </c>
      <c r="G29" s="20">
        <v>13577</v>
      </c>
      <c r="H29" s="21">
        <v>15533</v>
      </c>
      <c r="I29" s="22">
        <v>22322</v>
      </c>
      <c r="J29" s="22">
        <v>7789</v>
      </c>
      <c r="K29" s="22">
        <v>57000</v>
      </c>
      <c r="L29" s="22">
        <v>47878</v>
      </c>
      <c r="M29" s="23">
        <v>237684</v>
      </c>
      <c r="N29" s="23">
        <v>70669</v>
      </c>
      <c r="O29" s="23">
        <v>77233</v>
      </c>
      <c r="P29" s="23">
        <v>90000</v>
      </c>
      <c r="Q29" s="16">
        <v>0</v>
      </c>
    </row>
    <row r="30" spans="1:17" x14ac:dyDescent="0.25">
      <c r="A30" s="24" t="s">
        <v>45</v>
      </c>
      <c r="B30" s="18" t="s">
        <v>46</v>
      </c>
      <c r="C30" s="19">
        <v>28</v>
      </c>
      <c r="D30" s="20"/>
      <c r="E30" s="71">
        <f t="shared" si="1"/>
        <v>0</v>
      </c>
      <c r="F30" s="20"/>
      <c r="G30" s="20"/>
      <c r="H30" s="21"/>
      <c r="I30" s="22"/>
      <c r="J30" s="22"/>
      <c r="K30" s="22"/>
      <c r="L30" s="22"/>
      <c r="M30" s="23"/>
      <c r="N30" s="23"/>
      <c r="O30" s="23"/>
      <c r="P30" s="23"/>
      <c r="Q30" s="16"/>
    </row>
    <row r="31" spans="1:17" x14ac:dyDescent="0.25">
      <c r="A31" s="24" t="s">
        <v>47</v>
      </c>
      <c r="B31" s="18">
        <v>662</v>
      </c>
      <c r="C31" s="19">
        <v>29</v>
      </c>
      <c r="D31" s="20"/>
      <c r="E31" s="71">
        <f t="shared" si="1"/>
        <v>0</v>
      </c>
      <c r="F31" s="20"/>
      <c r="G31" s="20"/>
      <c r="H31" s="21">
        <v>1137</v>
      </c>
      <c r="I31" s="22"/>
      <c r="J31" s="22"/>
      <c r="K31" s="22">
        <v>1167</v>
      </c>
      <c r="L31" s="22">
        <v>1336</v>
      </c>
      <c r="M31" s="23">
        <v>746</v>
      </c>
      <c r="N31" s="23">
        <v>503</v>
      </c>
      <c r="O31" s="23"/>
      <c r="P31" s="23"/>
      <c r="Q31" s="16">
        <v>600</v>
      </c>
    </row>
    <row r="32" spans="1:17" ht="15.75" thickBot="1" x14ac:dyDescent="0.3">
      <c r="A32" s="34" t="s">
        <v>48</v>
      </c>
      <c r="B32" s="35">
        <v>672</v>
      </c>
      <c r="C32" s="36">
        <v>30</v>
      </c>
      <c r="D32" s="37">
        <v>5049750</v>
      </c>
      <c r="E32" s="71">
        <f t="shared" si="1"/>
        <v>0.90700722013490465</v>
      </c>
      <c r="F32" s="38">
        <v>5331000</v>
      </c>
      <c r="G32" s="38">
        <v>5122500</v>
      </c>
      <c r="H32" s="39">
        <v>5200500</v>
      </c>
      <c r="I32" s="40">
        <v>5185000</v>
      </c>
      <c r="J32" s="40">
        <v>5104000</v>
      </c>
      <c r="K32" s="40">
        <v>5151000</v>
      </c>
      <c r="L32" s="40">
        <v>5179000</v>
      </c>
      <c r="M32" s="41">
        <v>5145500</v>
      </c>
      <c r="N32" s="41">
        <v>6125401</v>
      </c>
      <c r="O32" s="41">
        <v>6395482</v>
      </c>
      <c r="P32" s="41">
        <v>6950000</v>
      </c>
      <c r="Q32" s="16">
        <v>7989900</v>
      </c>
    </row>
    <row r="33" spans="1:17" ht="30.75" thickBot="1" x14ac:dyDescent="0.3">
      <c r="A33" s="42" t="s">
        <v>49</v>
      </c>
      <c r="B33" s="3"/>
      <c r="C33" s="1">
        <v>31</v>
      </c>
      <c r="D33" s="43">
        <f>SUM(D21:D32)</f>
        <v>5567486</v>
      </c>
      <c r="E33" s="71">
        <f t="shared" si="1"/>
        <v>1</v>
      </c>
      <c r="F33" s="44">
        <f>SUM(F21:F32)</f>
        <v>5852794</v>
      </c>
      <c r="G33" s="44">
        <f>SUM(G21:G32)</f>
        <v>5657400</v>
      </c>
      <c r="H33" s="45">
        <v>5714804</v>
      </c>
      <c r="I33" s="46">
        <v>5686395</v>
      </c>
      <c r="J33" s="46">
        <v>5720209</v>
      </c>
      <c r="K33" s="46">
        <v>5723294</v>
      </c>
      <c r="L33" s="46">
        <v>5582194</v>
      </c>
      <c r="M33" s="47">
        <v>5848476</v>
      </c>
      <c r="N33" s="47">
        <v>6628586</v>
      </c>
      <c r="O33" s="47">
        <f>SUM(O22:O32)</f>
        <v>6903312</v>
      </c>
      <c r="P33" s="47">
        <v>7405000</v>
      </c>
      <c r="Q33" s="48">
        <f>SUM(Q21:Q32)</f>
        <v>8500500</v>
      </c>
    </row>
    <row r="34" spans="1:17" ht="30.75" thickBot="1" x14ac:dyDescent="0.3">
      <c r="A34" s="49" t="s">
        <v>50</v>
      </c>
      <c r="B34" s="50"/>
      <c r="C34" s="51">
        <v>32</v>
      </c>
      <c r="D34" s="52">
        <f>SUM(D33-D20)</f>
        <v>131325</v>
      </c>
      <c r="E34" s="57"/>
      <c r="F34" s="11">
        <f>SUM(F33-F20)</f>
        <v>170471</v>
      </c>
      <c r="G34" s="11">
        <f>SUM(G33-G20)</f>
        <v>111165</v>
      </c>
      <c r="H34" s="12">
        <v>55959</v>
      </c>
      <c r="I34" s="13">
        <v>91375</v>
      </c>
      <c r="J34" s="13">
        <v>288936</v>
      </c>
      <c r="K34" s="13">
        <v>82581</v>
      </c>
      <c r="L34" s="13">
        <v>23626</v>
      </c>
      <c r="M34" s="14">
        <v>27938</v>
      </c>
      <c r="N34" s="53">
        <v>97195</v>
      </c>
      <c r="O34" s="53">
        <f>SUM(O33-O20)</f>
        <v>121643</v>
      </c>
      <c r="P34" s="53">
        <v>0</v>
      </c>
      <c r="Q34" s="48">
        <f>SUM(Q33-Q20)</f>
        <v>0</v>
      </c>
    </row>
    <row r="35" spans="1:17" x14ac:dyDescent="0.25">
      <c r="A35" s="54" t="s">
        <v>51</v>
      </c>
      <c r="B35" s="55">
        <v>591</v>
      </c>
      <c r="C35" s="56">
        <v>33</v>
      </c>
      <c r="D35" s="57"/>
      <c r="E35" s="57"/>
      <c r="F35" s="11"/>
      <c r="G35" s="11"/>
      <c r="H35" s="21"/>
      <c r="I35" s="22">
        <v>0</v>
      </c>
      <c r="J35" s="22">
        <v>0</v>
      </c>
      <c r="K35" s="22">
        <v>0</v>
      </c>
      <c r="L35" s="22">
        <v>0</v>
      </c>
      <c r="M35" s="23">
        <v>0</v>
      </c>
      <c r="N35" s="14">
        <v>0</v>
      </c>
      <c r="O35" s="14"/>
      <c r="P35" s="14"/>
      <c r="Q35" s="14"/>
    </row>
    <row r="36" spans="1:17" ht="30" thickBot="1" x14ac:dyDescent="0.3">
      <c r="A36" s="58" t="s">
        <v>52</v>
      </c>
      <c r="B36" s="59"/>
      <c r="C36" s="60">
        <v>34</v>
      </c>
      <c r="D36" s="61">
        <v>131325</v>
      </c>
      <c r="E36" s="61"/>
      <c r="F36" s="62">
        <v>170471</v>
      </c>
      <c r="G36" s="62">
        <v>111165</v>
      </c>
      <c r="H36" s="63">
        <v>55959</v>
      </c>
      <c r="I36" s="64">
        <v>91375</v>
      </c>
      <c r="J36" s="64">
        <v>288936</v>
      </c>
      <c r="K36" s="64">
        <v>82581</v>
      </c>
      <c r="L36" s="64">
        <v>23626</v>
      </c>
      <c r="M36" s="65">
        <v>27938</v>
      </c>
      <c r="N36" s="65">
        <v>97195</v>
      </c>
      <c r="O36" s="65">
        <v>121643</v>
      </c>
      <c r="P36" s="65"/>
      <c r="Q36" s="65"/>
    </row>
    <row r="37" spans="1:17" x14ac:dyDescent="0.25">
      <c r="L37" t="s">
        <v>53</v>
      </c>
      <c r="M37" t="s">
        <v>54</v>
      </c>
      <c r="N37" s="66">
        <v>882247</v>
      </c>
      <c r="O37" s="67">
        <v>1134492</v>
      </c>
    </row>
    <row r="38" spans="1:17" x14ac:dyDescent="0.25">
      <c r="L38" t="s">
        <v>55</v>
      </c>
      <c r="M38" s="68"/>
      <c r="N38" s="69">
        <f>SUM(N32-N37)</f>
        <v>5243154</v>
      </c>
      <c r="O38" s="69">
        <f>SUM(O32-O37)</f>
        <v>5260990</v>
      </c>
    </row>
  </sheetData>
  <mergeCells count="1">
    <mergeCell ref="A1:Q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94BF4-45B8-4E5C-AB2A-56A35B0DFD02}">
  <dimension ref="A1:P38"/>
  <sheetViews>
    <sheetView workbookViewId="0">
      <selection activeCell="P10" sqref="P10"/>
    </sheetView>
  </sheetViews>
  <sheetFormatPr defaultRowHeight="15" x14ac:dyDescent="0.25"/>
  <cols>
    <col min="1" max="1" width="45.42578125" customWidth="1"/>
    <col min="4" max="4" width="13.7109375" customWidth="1"/>
    <col min="5" max="5" width="13.140625" bestFit="1" customWidth="1"/>
    <col min="6" max="7" width="13.140625" customWidth="1"/>
    <col min="8" max="8" width="13.140625" bestFit="1" customWidth="1"/>
    <col min="9" max="11" width="13.140625" customWidth="1"/>
    <col min="12" max="13" width="13.140625" bestFit="1" customWidth="1"/>
    <col min="14" max="14" width="13.140625" customWidth="1"/>
    <col min="15" max="15" width="13.140625" bestFit="1" customWidth="1"/>
    <col min="16" max="16" width="13.7109375" customWidth="1"/>
  </cols>
  <sheetData>
    <row r="1" spans="1:16" ht="15.75" thickBot="1" x14ac:dyDescent="0.3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6" ht="30.75" thickBot="1" x14ac:dyDescent="0.3">
      <c r="A2" s="2" t="s">
        <v>1</v>
      </c>
      <c r="B2" s="3" t="s">
        <v>2</v>
      </c>
      <c r="C2" s="1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6" t="s">
        <v>15</v>
      </c>
      <c r="P2" s="7" t="s">
        <v>16</v>
      </c>
    </row>
    <row r="3" spans="1:16" x14ac:dyDescent="0.25">
      <c r="A3" s="8" t="s">
        <v>17</v>
      </c>
      <c r="B3" s="9">
        <v>501</v>
      </c>
      <c r="C3" s="10">
        <v>1</v>
      </c>
      <c r="D3" s="11">
        <v>411683</v>
      </c>
      <c r="E3" s="11">
        <v>263460</v>
      </c>
      <c r="F3" s="11">
        <v>349725</v>
      </c>
      <c r="G3" s="12">
        <v>469152</v>
      </c>
      <c r="H3" s="13">
        <v>498623</v>
      </c>
      <c r="I3" s="13">
        <v>286184</v>
      </c>
      <c r="J3" s="13">
        <v>537233</v>
      </c>
      <c r="K3" s="13">
        <v>255369</v>
      </c>
      <c r="L3" s="14">
        <v>583789</v>
      </c>
      <c r="M3" s="15">
        <v>393740</v>
      </c>
      <c r="N3" s="15">
        <v>385132</v>
      </c>
      <c r="O3" s="15">
        <v>400000</v>
      </c>
      <c r="P3" s="16">
        <v>400000</v>
      </c>
    </row>
    <row r="4" spans="1:16" x14ac:dyDescent="0.25">
      <c r="A4" s="17" t="s">
        <v>18</v>
      </c>
      <c r="B4" s="18">
        <v>502</v>
      </c>
      <c r="C4" s="19">
        <v>2</v>
      </c>
      <c r="D4" s="20"/>
      <c r="E4" s="20"/>
      <c r="F4" s="20"/>
      <c r="G4" s="21"/>
      <c r="H4" s="22"/>
      <c r="I4" s="22"/>
      <c r="J4" s="22"/>
      <c r="K4" s="22"/>
      <c r="L4" s="23"/>
      <c r="M4" s="23"/>
      <c r="N4" s="23"/>
      <c r="O4" s="23"/>
      <c r="P4" s="16"/>
    </row>
    <row r="5" spans="1:16" x14ac:dyDescent="0.25">
      <c r="A5" s="24" t="s">
        <v>19</v>
      </c>
      <c r="B5" s="18">
        <v>503</v>
      </c>
      <c r="C5" s="19">
        <v>3</v>
      </c>
      <c r="D5" s="20">
        <v>1165100</v>
      </c>
      <c r="E5" s="20">
        <v>1132428</v>
      </c>
      <c r="F5" s="20">
        <v>1075722</v>
      </c>
      <c r="G5" s="21">
        <v>1052423</v>
      </c>
      <c r="H5" s="22">
        <v>1068808</v>
      </c>
      <c r="I5" s="22">
        <v>889762</v>
      </c>
      <c r="J5" s="22">
        <v>880957</v>
      </c>
      <c r="K5" s="22">
        <v>865978</v>
      </c>
      <c r="L5" s="23">
        <v>1092190</v>
      </c>
      <c r="M5" s="23">
        <v>970253</v>
      </c>
      <c r="N5" s="23">
        <v>933238</v>
      </c>
      <c r="O5" s="23">
        <v>1800000</v>
      </c>
      <c r="P5" s="16">
        <v>1800000</v>
      </c>
    </row>
    <row r="6" spans="1:16" x14ac:dyDescent="0.25">
      <c r="A6" s="17" t="s">
        <v>20</v>
      </c>
      <c r="B6" s="18">
        <v>504</v>
      </c>
      <c r="C6" s="19">
        <v>4</v>
      </c>
      <c r="D6" s="20"/>
      <c r="E6" s="20"/>
      <c r="F6" s="20"/>
      <c r="G6" s="21"/>
      <c r="H6" s="22"/>
      <c r="I6" s="22"/>
      <c r="J6" s="22"/>
      <c r="K6" s="22"/>
      <c r="L6" s="23"/>
      <c r="M6" s="23"/>
      <c r="N6" s="23"/>
      <c r="O6" s="23"/>
      <c r="P6" s="16"/>
    </row>
    <row r="7" spans="1:16" x14ac:dyDescent="0.25">
      <c r="A7" s="17" t="s">
        <v>21</v>
      </c>
      <c r="B7" s="18">
        <v>511</v>
      </c>
      <c r="C7" s="19">
        <v>5</v>
      </c>
      <c r="D7" s="20">
        <v>551256</v>
      </c>
      <c r="E7" s="20">
        <v>431139</v>
      </c>
      <c r="F7" s="20">
        <v>493308</v>
      </c>
      <c r="G7" s="21">
        <v>426536</v>
      </c>
      <c r="H7" s="22">
        <v>396622</v>
      </c>
      <c r="I7" s="22">
        <v>410197</v>
      </c>
      <c r="J7" s="22">
        <v>372831</v>
      </c>
      <c r="K7" s="22">
        <v>324315</v>
      </c>
      <c r="L7" s="23">
        <v>201518</v>
      </c>
      <c r="M7" s="23">
        <v>246350</v>
      </c>
      <c r="N7" s="23">
        <v>306985</v>
      </c>
      <c r="O7" s="23">
        <v>250000</v>
      </c>
      <c r="P7" s="16">
        <v>350000</v>
      </c>
    </row>
    <row r="8" spans="1:16" x14ac:dyDescent="0.25">
      <c r="A8" s="17" t="s">
        <v>22</v>
      </c>
      <c r="B8" s="18">
        <v>512</v>
      </c>
      <c r="C8" s="19">
        <v>6</v>
      </c>
      <c r="D8" s="20"/>
      <c r="E8" s="20">
        <v>2868</v>
      </c>
      <c r="F8" s="20">
        <v>4297</v>
      </c>
      <c r="G8" s="21">
        <v>16111</v>
      </c>
      <c r="H8" s="22">
        <v>19236</v>
      </c>
      <c r="I8" s="22">
        <v>26791</v>
      </c>
      <c r="J8" s="22">
        <v>26392</v>
      </c>
      <c r="K8" s="22">
        <v>6085</v>
      </c>
      <c r="L8" s="23">
        <v>14870</v>
      </c>
      <c r="M8" s="23">
        <v>56600</v>
      </c>
      <c r="N8" s="23">
        <v>30594</v>
      </c>
      <c r="O8" s="23">
        <v>50000</v>
      </c>
      <c r="P8" s="16">
        <v>50000</v>
      </c>
    </row>
    <row r="9" spans="1:16" x14ac:dyDescent="0.25">
      <c r="A9" s="17" t="s">
        <v>23</v>
      </c>
      <c r="B9" s="18">
        <v>513</v>
      </c>
      <c r="C9" s="19">
        <v>7</v>
      </c>
      <c r="D9" s="20">
        <v>935</v>
      </c>
      <c r="E9" s="20">
        <v>1233</v>
      </c>
      <c r="F9" s="20">
        <v>1544</v>
      </c>
      <c r="G9" s="21">
        <v>18975</v>
      </c>
      <c r="H9" s="22">
        <v>628</v>
      </c>
      <c r="I9" s="22">
        <v>78</v>
      </c>
      <c r="J9" s="22">
        <v>719</v>
      </c>
      <c r="K9" s="22">
        <v>0</v>
      </c>
      <c r="L9" s="23">
        <v>2675</v>
      </c>
      <c r="M9" s="23">
        <v>1392</v>
      </c>
      <c r="N9" s="23">
        <v>14952</v>
      </c>
      <c r="O9" s="23">
        <v>5000</v>
      </c>
      <c r="P9" s="16">
        <v>10000</v>
      </c>
    </row>
    <row r="10" spans="1:16" x14ac:dyDescent="0.25">
      <c r="A10" s="17" t="s">
        <v>25</v>
      </c>
      <c r="B10" s="18">
        <v>518</v>
      </c>
      <c r="C10" s="19">
        <v>8</v>
      </c>
      <c r="D10" s="20">
        <v>464522</v>
      </c>
      <c r="E10" s="20">
        <v>533496</v>
      </c>
      <c r="F10" s="20">
        <v>431336</v>
      </c>
      <c r="G10" s="21">
        <v>574207</v>
      </c>
      <c r="H10" s="22">
        <v>525990</v>
      </c>
      <c r="I10" s="22">
        <v>740285</v>
      </c>
      <c r="J10" s="22">
        <v>773601</v>
      </c>
      <c r="K10" s="22">
        <v>921875</v>
      </c>
      <c r="L10" s="23">
        <v>683403</v>
      </c>
      <c r="M10" s="23">
        <v>959811</v>
      </c>
      <c r="N10" s="23">
        <v>931712</v>
      </c>
      <c r="O10" s="23">
        <v>1000000</v>
      </c>
      <c r="P10" s="16">
        <v>1600000</v>
      </c>
    </row>
    <row r="11" spans="1:16" x14ac:dyDescent="0.25">
      <c r="A11" s="17" t="s">
        <v>26</v>
      </c>
      <c r="B11" s="18">
        <v>521</v>
      </c>
      <c r="C11" s="19">
        <v>9</v>
      </c>
      <c r="D11" s="20">
        <v>171390</v>
      </c>
      <c r="E11" s="20">
        <v>124766</v>
      </c>
      <c r="F11" s="20">
        <v>91110</v>
      </c>
      <c r="G11" s="21">
        <v>121178</v>
      </c>
      <c r="H11" s="22">
        <v>95370</v>
      </c>
      <c r="I11" s="22">
        <v>178888</v>
      </c>
      <c r="J11" s="22">
        <v>101543</v>
      </c>
      <c r="K11" s="22">
        <v>80370</v>
      </c>
      <c r="L11" s="23">
        <v>81822</v>
      </c>
      <c r="M11" s="23">
        <v>86804</v>
      </c>
      <c r="N11" s="23">
        <v>85296</v>
      </c>
      <c r="O11" s="23">
        <v>100000</v>
      </c>
      <c r="P11" s="16">
        <v>100000</v>
      </c>
    </row>
    <row r="12" spans="1:16" x14ac:dyDescent="0.25">
      <c r="A12" s="17" t="s">
        <v>27</v>
      </c>
      <c r="B12" s="18">
        <v>524</v>
      </c>
      <c r="C12" s="19">
        <v>10</v>
      </c>
      <c r="D12" s="20">
        <v>25903</v>
      </c>
      <c r="E12" s="20">
        <v>11784</v>
      </c>
      <c r="F12" s="20">
        <v>0</v>
      </c>
      <c r="G12" s="21">
        <v>10271</v>
      </c>
      <c r="H12" s="22">
        <v>1322</v>
      </c>
      <c r="I12" s="22">
        <v>27744</v>
      </c>
      <c r="J12" s="22">
        <v>792</v>
      </c>
      <c r="K12" s="22">
        <v>59</v>
      </c>
      <c r="L12" s="23">
        <v>0</v>
      </c>
      <c r="M12" s="23">
        <v>913</v>
      </c>
      <c r="N12" s="23">
        <v>0</v>
      </c>
      <c r="O12" s="23">
        <v>0</v>
      </c>
      <c r="P12" s="16">
        <v>0</v>
      </c>
    </row>
    <row r="13" spans="1:16" x14ac:dyDescent="0.25">
      <c r="A13" s="17" t="s">
        <v>28</v>
      </c>
      <c r="B13" s="18">
        <v>525</v>
      </c>
      <c r="C13" s="19">
        <v>11</v>
      </c>
      <c r="D13" s="20">
        <v>834</v>
      </c>
      <c r="E13" s="20">
        <v>0</v>
      </c>
      <c r="F13" s="20">
        <v>161</v>
      </c>
      <c r="G13" s="21">
        <v>349</v>
      </c>
      <c r="H13" s="22">
        <v>32</v>
      </c>
      <c r="I13" s="22">
        <v>17</v>
      </c>
      <c r="J13" s="22">
        <v>576</v>
      </c>
      <c r="K13" s="22">
        <v>0</v>
      </c>
      <c r="L13" s="23">
        <v>83</v>
      </c>
      <c r="M13" s="23">
        <v>77</v>
      </c>
      <c r="N13" s="23">
        <v>387</v>
      </c>
      <c r="O13" s="23">
        <v>0</v>
      </c>
      <c r="P13" s="16">
        <v>500</v>
      </c>
    </row>
    <row r="14" spans="1:16" x14ac:dyDescent="0.25">
      <c r="A14" s="17" t="s">
        <v>29</v>
      </c>
      <c r="B14" s="18">
        <v>527</v>
      </c>
      <c r="C14" s="19">
        <v>12</v>
      </c>
      <c r="D14" s="20">
        <v>38774</v>
      </c>
      <c r="E14" s="20">
        <v>51364</v>
      </c>
      <c r="F14" s="20">
        <v>46273</v>
      </c>
      <c r="G14" s="21">
        <v>64857</v>
      </c>
      <c r="H14" s="22">
        <v>73492</v>
      </c>
      <c r="I14" s="22">
        <v>75581</v>
      </c>
      <c r="J14" s="22">
        <v>122606</v>
      </c>
      <c r="K14" s="22">
        <v>146456</v>
      </c>
      <c r="L14" s="23">
        <v>274665</v>
      </c>
      <c r="M14" s="23">
        <v>312844</v>
      </c>
      <c r="N14" s="23">
        <v>282940</v>
      </c>
      <c r="O14" s="23">
        <v>300000</v>
      </c>
      <c r="P14" s="16">
        <v>300000</v>
      </c>
    </row>
    <row r="15" spans="1:16" x14ac:dyDescent="0.25">
      <c r="A15" s="17" t="s">
        <v>30</v>
      </c>
      <c r="B15" s="18">
        <v>528</v>
      </c>
      <c r="C15" s="19">
        <v>13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</row>
    <row r="16" spans="1:16" x14ac:dyDescent="0.25">
      <c r="A16" s="24" t="s">
        <v>31</v>
      </c>
      <c r="B16" s="18"/>
      <c r="C16" s="19">
        <v>14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</row>
    <row r="17" spans="1:16" x14ac:dyDescent="0.25">
      <c r="A17" s="17" t="s">
        <v>32</v>
      </c>
      <c r="B17" s="18">
        <v>549</v>
      </c>
      <c r="C17" s="19">
        <v>15</v>
      </c>
      <c r="D17" s="20">
        <v>26452</v>
      </c>
      <c r="E17" s="20">
        <v>45318</v>
      </c>
      <c r="F17" s="20">
        <v>51601</v>
      </c>
      <c r="G17" s="21">
        <v>86776</v>
      </c>
      <c r="H17" s="22">
        <v>102970</v>
      </c>
      <c r="I17" s="22">
        <v>141990</v>
      </c>
      <c r="J17" s="22">
        <v>154471</v>
      </c>
      <c r="K17" s="22">
        <v>76993</v>
      </c>
      <c r="L17" s="23">
        <v>91064</v>
      </c>
      <c r="M17" s="23">
        <v>168400</v>
      </c>
      <c r="N17" s="23">
        <v>134282</v>
      </c>
      <c r="O17" s="23">
        <v>150000</v>
      </c>
      <c r="P17" s="16">
        <v>140000</v>
      </c>
    </row>
    <row r="18" spans="1:16" x14ac:dyDescent="0.25">
      <c r="A18" s="17" t="s">
        <v>33</v>
      </c>
      <c r="B18" s="18">
        <v>551</v>
      </c>
      <c r="C18" s="19">
        <v>16</v>
      </c>
      <c r="D18" s="20">
        <v>2396459</v>
      </c>
      <c r="E18" s="20">
        <v>2532626</v>
      </c>
      <c r="F18" s="20">
        <v>2363053</v>
      </c>
      <c r="G18" s="21">
        <v>2348352</v>
      </c>
      <c r="H18" s="22">
        <v>2348352</v>
      </c>
      <c r="I18" s="22">
        <v>2351556</v>
      </c>
      <c r="J18" s="22">
        <v>2356020</v>
      </c>
      <c r="K18" s="22">
        <v>2427648</v>
      </c>
      <c r="L18" s="23">
        <v>2430588</v>
      </c>
      <c r="M18" s="23">
        <v>3126144</v>
      </c>
      <c r="N18" s="23">
        <v>3513144</v>
      </c>
      <c r="O18" s="23">
        <v>3150000</v>
      </c>
      <c r="P18" s="16">
        <v>3550000</v>
      </c>
    </row>
    <row r="19" spans="1:16" x14ac:dyDescent="0.25">
      <c r="A19" s="24" t="s">
        <v>34</v>
      </c>
      <c r="B19" s="18">
        <v>558</v>
      </c>
      <c r="C19" s="19">
        <v>17</v>
      </c>
      <c r="D19" s="20">
        <v>182853</v>
      </c>
      <c r="E19" s="20">
        <v>551841</v>
      </c>
      <c r="F19" s="20">
        <v>638105</v>
      </c>
      <c r="G19" s="21">
        <v>469658</v>
      </c>
      <c r="H19" s="22">
        <v>463575</v>
      </c>
      <c r="I19" s="22">
        <v>302200</v>
      </c>
      <c r="J19" s="22">
        <v>312972</v>
      </c>
      <c r="K19" s="22">
        <v>453420</v>
      </c>
      <c r="L19" s="23">
        <v>363871</v>
      </c>
      <c r="M19" s="23">
        <v>208063</v>
      </c>
      <c r="N19" s="23">
        <v>163007</v>
      </c>
      <c r="O19" s="23">
        <v>200000</v>
      </c>
      <c r="P19" s="16">
        <v>200000</v>
      </c>
    </row>
    <row r="20" spans="1:16" ht="30" x14ac:dyDescent="0.25">
      <c r="A20" s="25" t="s">
        <v>35</v>
      </c>
      <c r="B20" s="26"/>
      <c r="C20" s="27">
        <v>18</v>
      </c>
      <c r="D20" s="28">
        <f>SUM(D3:D19)</f>
        <v>5436161</v>
      </c>
      <c r="E20" s="29">
        <f>SUM(E3:E19)</f>
        <v>5682323</v>
      </c>
      <c r="F20" s="29">
        <f>SUM(F3:F19)</f>
        <v>5546235</v>
      </c>
      <c r="G20" s="30">
        <v>5658845</v>
      </c>
      <c r="H20" s="31">
        <v>5595020</v>
      </c>
      <c r="I20" s="31">
        <v>5431273</v>
      </c>
      <c r="J20" s="31">
        <v>5640713</v>
      </c>
      <c r="K20" s="31">
        <v>5558568</v>
      </c>
      <c r="L20" s="32">
        <v>5820538</v>
      </c>
      <c r="M20" s="32">
        <v>6531391</v>
      </c>
      <c r="N20" s="32">
        <f>SUM(N3:N19)</f>
        <v>6781669</v>
      </c>
      <c r="O20" s="32">
        <v>7405000</v>
      </c>
      <c r="P20" s="33">
        <f>SUM(P3:P19)</f>
        <v>8500500</v>
      </c>
    </row>
    <row r="21" spans="1:16" x14ac:dyDescent="0.25">
      <c r="A21" s="24" t="s">
        <v>36</v>
      </c>
      <c r="B21" s="18">
        <v>601</v>
      </c>
      <c r="C21" s="19">
        <v>19</v>
      </c>
      <c r="D21" s="20"/>
      <c r="E21" s="20"/>
      <c r="F21" s="20"/>
      <c r="G21" s="21"/>
      <c r="H21" s="22"/>
      <c r="I21" s="22"/>
      <c r="J21" s="22"/>
      <c r="K21" s="22"/>
      <c r="L21" s="23"/>
      <c r="M21" s="23"/>
      <c r="N21" s="23"/>
      <c r="O21" s="23"/>
      <c r="P21" s="16"/>
    </row>
    <row r="22" spans="1:16" x14ac:dyDescent="0.25">
      <c r="A22" s="24" t="s">
        <v>37</v>
      </c>
      <c r="B22" s="18">
        <v>602</v>
      </c>
      <c r="C22" s="19">
        <v>20</v>
      </c>
      <c r="D22" s="20">
        <v>357163</v>
      </c>
      <c r="E22" s="20">
        <v>328860</v>
      </c>
      <c r="F22" s="20">
        <v>288270</v>
      </c>
      <c r="G22" s="21">
        <v>316450</v>
      </c>
      <c r="H22" s="22">
        <v>335010</v>
      </c>
      <c r="I22" s="22">
        <v>354725</v>
      </c>
      <c r="J22" s="22">
        <v>338720</v>
      </c>
      <c r="K22" s="22">
        <v>121017</v>
      </c>
      <c r="L22" s="23">
        <v>136910</v>
      </c>
      <c r="M22" s="23">
        <v>262570</v>
      </c>
      <c r="N22" s="23">
        <v>283425</v>
      </c>
      <c r="O22" s="23">
        <v>250000</v>
      </c>
      <c r="P22" s="16">
        <v>320000</v>
      </c>
    </row>
    <row r="23" spans="1:16" x14ac:dyDescent="0.25">
      <c r="A23" s="24" t="s">
        <v>38</v>
      </c>
      <c r="B23" s="18">
        <v>603</v>
      </c>
      <c r="C23" s="19">
        <v>21</v>
      </c>
      <c r="D23" s="20">
        <v>30703</v>
      </c>
      <c r="E23" s="20">
        <v>30703</v>
      </c>
      <c r="F23" s="20">
        <v>30703</v>
      </c>
      <c r="G23" s="21">
        <v>30703</v>
      </c>
      <c r="H23" s="22">
        <v>30703</v>
      </c>
      <c r="I23" s="22">
        <v>30703</v>
      </c>
      <c r="J23" s="22">
        <v>30814</v>
      </c>
      <c r="K23" s="22">
        <v>30921</v>
      </c>
      <c r="L23" s="23">
        <v>30968</v>
      </c>
      <c r="M23" s="23">
        <v>31038</v>
      </c>
      <c r="N23" s="23">
        <v>31440</v>
      </c>
      <c r="O23" s="23">
        <v>35000</v>
      </c>
      <c r="P23" s="16">
        <v>0</v>
      </c>
    </row>
    <row r="24" spans="1:16" x14ac:dyDescent="0.25">
      <c r="A24" s="24" t="s">
        <v>39</v>
      </c>
      <c r="B24" s="18">
        <v>604</v>
      </c>
      <c r="C24" s="19">
        <v>22</v>
      </c>
      <c r="D24" s="20"/>
      <c r="E24" s="20"/>
      <c r="F24" s="20"/>
      <c r="G24" s="21"/>
      <c r="H24" s="22"/>
      <c r="I24" s="22"/>
      <c r="J24" s="22"/>
      <c r="K24" s="22"/>
      <c r="L24" s="23"/>
      <c r="M24" s="23"/>
      <c r="N24" s="23"/>
      <c r="O24" s="23"/>
      <c r="P24" s="16"/>
    </row>
    <row r="25" spans="1:16" x14ac:dyDescent="0.25">
      <c r="A25" s="24" t="s">
        <v>40</v>
      </c>
      <c r="B25" s="18">
        <v>609</v>
      </c>
      <c r="C25" s="19">
        <v>23</v>
      </c>
      <c r="D25" s="20">
        <v>99750</v>
      </c>
      <c r="E25" s="20">
        <v>109200</v>
      </c>
      <c r="F25" s="20">
        <v>117350</v>
      </c>
      <c r="G25" s="21">
        <v>117000</v>
      </c>
      <c r="H25" s="22">
        <v>110850</v>
      </c>
      <c r="I25" s="22">
        <v>103650</v>
      </c>
      <c r="J25" s="22">
        <v>94680</v>
      </c>
      <c r="K25" s="22">
        <v>40950</v>
      </c>
      <c r="L25" s="23">
        <v>54150</v>
      </c>
      <c r="M25" s="23">
        <v>84250</v>
      </c>
      <c r="N25" s="23">
        <v>97000</v>
      </c>
      <c r="O25" s="23">
        <v>80000</v>
      </c>
      <c r="P25" s="16">
        <v>190000</v>
      </c>
    </row>
    <row r="26" spans="1:16" x14ac:dyDescent="0.25">
      <c r="A26" s="24" t="s">
        <v>41</v>
      </c>
      <c r="B26" s="18">
        <v>644</v>
      </c>
      <c r="C26" s="19">
        <v>24</v>
      </c>
      <c r="D26" s="20"/>
      <c r="E26" s="20"/>
      <c r="F26" s="20"/>
      <c r="G26" s="21"/>
      <c r="H26" s="22"/>
      <c r="I26" s="22"/>
      <c r="J26" s="22"/>
      <c r="K26" s="22"/>
      <c r="L26" s="23"/>
      <c r="M26" s="23"/>
      <c r="N26" s="23"/>
      <c r="O26" s="23"/>
      <c r="P26" s="16"/>
    </row>
    <row r="27" spans="1:16" x14ac:dyDescent="0.25">
      <c r="A27" s="24" t="s">
        <v>42</v>
      </c>
      <c r="B27" s="18">
        <v>663</v>
      </c>
      <c r="C27" s="19">
        <v>25</v>
      </c>
      <c r="D27" s="20"/>
      <c r="E27" s="20"/>
      <c r="F27" s="20"/>
      <c r="G27" s="21"/>
      <c r="H27" s="22"/>
      <c r="I27" s="22"/>
      <c r="J27" s="22"/>
      <c r="K27" s="22"/>
      <c r="L27" s="23"/>
      <c r="M27" s="23"/>
      <c r="N27" s="23"/>
      <c r="O27" s="23"/>
      <c r="P27" s="16"/>
    </row>
    <row r="28" spans="1:16" x14ac:dyDescent="0.25">
      <c r="A28" s="24" t="s">
        <v>43</v>
      </c>
      <c r="B28" s="18">
        <v>648</v>
      </c>
      <c r="C28" s="19">
        <v>26</v>
      </c>
      <c r="D28" s="20">
        <v>4652</v>
      </c>
      <c r="E28" s="20">
        <v>8556</v>
      </c>
      <c r="F28" s="20">
        <v>85000</v>
      </c>
      <c r="G28" s="21">
        <v>33481</v>
      </c>
      <c r="H28" s="22">
        <v>2510</v>
      </c>
      <c r="I28" s="22">
        <v>119342</v>
      </c>
      <c r="J28" s="22">
        <v>49913</v>
      </c>
      <c r="K28" s="22">
        <v>161092</v>
      </c>
      <c r="L28" s="23">
        <v>242518</v>
      </c>
      <c r="M28" s="23">
        <v>54155</v>
      </c>
      <c r="N28" s="23">
        <v>18732</v>
      </c>
      <c r="O28" s="23"/>
      <c r="P28" s="16">
        <v>0</v>
      </c>
    </row>
    <row r="29" spans="1:16" x14ac:dyDescent="0.25">
      <c r="A29" s="24" t="s">
        <v>44</v>
      </c>
      <c r="B29" s="18">
        <v>649</v>
      </c>
      <c r="C29" s="19">
        <v>27</v>
      </c>
      <c r="D29" s="20">
        <v>25468</v>
      </c>
      <c r="E29" s="20">
        <v>44475</v>
      </c>
      <c r="F29" s="20">
        <v>13577</v>
      </c>
      <c r="G29" s="21">
        <v>15533</v>
      </c>
      <c r="H29" s="22">
        <v>22322</v>
      </c>
      <c r="I29" s="22">
        <v>7789</v>
      </c>
      <c r="J29" s="22">
        <v>57000</v>
      </c>
      <c r="K29" s="22">
        <v>47878</v>
      </c>
      <c r="L29" s="23">
        <v>237684</v>
      </c>
      <c r="M29" s="23">
        <v>70669</v>
      </c>
      <c r="N29" s="23">
        <v>77233</v>
      </c>
      <c r="O29" s="23">
        <v>90000</v>
      </c>
      <c r="P29" s="16">
        <v>0</v>
      </c>
    </row>
    <row r="30" spans="1:16" x14ac:dyDescent="0.25">
      <c r="A30" s="24" t="s">
        <v>45</v>
      </c>
      <c r="B30" s="18" t="s">
        <v>46</v>
      </c>
      <c r="C30" s="19">
        <v>28</v>
      </c>
      <c r="D30" s="20"/>
      <c r="E30" s="20"/>
      <c r="F30" s="20"/>
      <c r="G30" s="21"/>
      <c r="H30" s="22"/>
      <c r="I30" s="22"/>
      <c r="J30" s="22"/>
      <c r="K30" s="22"/>
      <c r="L30" s="23"/>
      <c r="M30" s="23"/>
      <c r="N30" s="23"/>
      <c r="O30" s="23"/>
      <c r="P30" s="16"/>
    </row>
    <row r="31" spans="1:16" x14ac:dyDescent="0.25">
      <c r="A31" s="24" t="s">
        <v>47</v>
      </c>
      <c r="B31" s="18">
        <v>662</v>
      </c>
      <c r="C31" s="19">
        <v>29</v>
      </c>
      <c r="D31" s="20"/>
      <c r="E31" s="20"/>
      <c r="F31" s="20"/>
      <c r="G31" s="21">
        <v>1137</v>
      </c>
      <c r="H31" s="22"/>
      <c r="I31" s="22"/>
      <c r="J31" s="22">
        <v>1167</v>
      </c>
      <c r="K31" s="22">
        <v>1336</v>
      </c>
      <c r="L31" s="23">
        <v>746</v>
      </c>
      <c r="M31" s="23">
        <v>503</v>
      </c>
      <c r="N31" s="23"/>
      <c r="O31" s="23"/>
      <c r="P31" s="16">
        <v>600</v>
      </c>
    </row>
    <row r="32" spans="1:16" ht="15.75" thickBot="1" x14ac:dyDescent="0.3">
      <c r="A32" s="34" t="s">
        <v>48</v>
      </c>
      <c r="B32" s="35">
        <v>672</v>
      </c>
      <c r="C32" s="36">
        <v>30</v>
      </c>
      <c r="D32" s="37">
        <v>5049750</v>
      </c>
      <c r="E32" s="38">
        <v>5331000</v>
      </c>
      <c r="F32" s="38">
        <v>5122500</v>
      </c>
      <c r="G32" s="39">
        <v>5200500</v>
      </c>
      <c r="H32" s="40">
        <v>5185000</v>
      </c>
      <c r="I32" s="40">
        <v>5104000</v>
      </c>
      <c r="J32" s="40">
        <v>5151000</v>
      </c>
      <c r="K32" s="40">
        <v>5179000</v>
      </c>
      <c r="L32" s="41">
        <v>5145500</v>
      </c>
      <c r="M32" s="41">
        <v>6125401</v>
      </c>
      <c r="N32" s="41">
        <v>6395482</v>
      </c>
      <c r="O32" s="41">
        <v>6950000</v>
      </c>
      <c r="P32" s="16">
        <v>7989900</v>
      </c>
    </row>
    <row r="33" spans="1:16" ht="30.75" thickBot="1" x14ac:dyDescent="0.3">
      <c r="A33" s="42" t="s">
        <v>49</v>
      </c>
      <c r="B33" s="3"/>
      <c r="C33" s="1">
        <v>31</v>
      </c>
      <c r="D33" s="43">
        <f>SUM(D21:D32)</f>
        <v>5567486</v>
      </c>
      <c r="E33" s="44">
        <f>SUM(E21:E32)</f>
        <v>5852794</v>
      </c>
      <c r="F33" s="44">
        <f>SUM(F21:F32)</f>
        <v>5657400</v>
      </c>
      <c r="G33" s="45">
        <v>5714804</v>
      </c>
      <c r="H33" s="46">
        <v>5686395</v>
      </c>
      <c r="I33" s="46">
        <v>5720209</v>
      </c>
      <c r="J33" s="46">
        <v>5723294</v>
      </c>
      <c r="K33" s="46">
        <v>5582194</v>
      </c>
      <c r="L33" s="47">
        <v>5848476</v>
      </c>
      <c r="M33" s="47">
        <v>6628586</v>
      </c>
      <c r="N33" s="47">
        <f>SUM(N22:N32)</f>
        <v>6903312</v>
      </c>
      <c r="O33" s="47">
        <v>7405000</v>
      </c>
      <c r="P33" s="48">
        <f>SUM(P21:P32)</f>
        <v>8500500</v>
      </c>
    </row>
    <row r="34" spans="1:16" ht="30.75" thickBot="1" x14ac:dyDescent="0.3">
      <c r="A34" s="49" t="s">
        <v>50</v>
      </c>
      <c r="B34" s="50"/>
      <c r="C34" s="51">
        <v>32</v>
      </c>
      <c r="D34" s="52">
        <f>SUM(D33-D20)</f>
        <v>131325</v>
      </c>
      <c r="E34" s="11">
        <f>SUM(E33-E20)</f>
        <v>170471</v>
      </c>
      <c r="F34" s="11">
        <f>SUM(F33-F20)</f>
        <v>111165</v>
      </c>
      <c r="G34" s="12">
        <v>55959</v>
      </c>
      <c r="H34" s="13">
        <v>91375</v>
      </c>
      <c r="I34" s="13">
        <v>288936</v>
      </c>
      <c r="J34" s="13">
        <v>82581</v>
      </c>
      <c r="K34" s="13">
        <v>23626</v>
      </c>
      <c r="L34" s="14">
        <v>27938</v>
      </c>
      <c r="M34" s="53">
        <v>97195</v>
      </c>
      <c r="N34" s="53">
        <f>SUM(N33-N20)</f>
        <v>121643</v>
      </c>
      <c r="O34" s="53">
        <v>0</v>
      </c>
      <c r="P34" s="48">
        <f>SUM(P33-P20)</f>
        <v>0</v>
      </c>
    </row>
    <row r="35" spans="1:16" x14ac:dyDescent="0.25">
      <c r="A35" s="54" t="s">
        <v>51</v>
      </c>
      <c r="B35" s="55">
        <v>591</v>
      </c>
      <c r="C35" s="56">
        <v>33</v>
      </c>
      <c r="D35" s="57"/>
      <c r="E35" s="11"/>
      <c r="F35" s="11"/>
      <c r="G35" s="21"/>
      <c r="H35" s="22">
        <v>0</v>
      </c>
      <c r="I35" s="22">
        <v>0</v>
      </c>
      <c r="J35" s="22">
        <v>0</v>
      </c>
      <c r="K35" s="22">
        <v>0</v>
      </c>
      <c r="L35" s="23">
        <v>0</v>
      </c>
      <c r="M35" s="14">
        <v>0</v>
      </c>
      <c r="N35" s="14"/>
      <c r="O35" s="14"/>
      <c r="P35" s="16"/>
    </row>
    <row r="36" spans="1:16" ht="30" thickBot="1" x14ac:dyDescent="0.3">
      <c r="A36" s="58" t="s">
        <v>52</v>
      </c>
      <c r="B36" s="59"/>
      <c r="C36" s="60">
        <v>34</v>
      </c>
      <c r="D36" s="61">
        <v>131325</v>
      </c>
      <c r="E36" s="62">
        <v>170471</v>
      </c>
      <c r="F36" s="62">
        <v>111165</v>
      </c>
      <c r="G36" s="63">
        <v>55959</v>
      </c>
      <c r="H36" s="64">
        <v>91375</v>
      </c>
      <c r="I36" s="64">
        <v>288936</v>
      </c>
      <c r="J36" s="64">
        <v>82581</v>
      </c>
      <c r="K36" s="64">
        <v>23626</v>
      </c>
      <c r="L36" s="65">
        <v>27938</v>
      </c>
      <c r="M36" s="65">
        <v>97195</v>
      </c>
      <c r="N36" s="65">
        <v>121643</v>
      </c>
      <c r="O36" s="65"/>
      <c r="P36" s="70"/>
    </row>
    <row r="37" spans="1:16" x14ac:dyDescent="0.25">
      <c r="K37" t="s">
        <v>53</v>
      </c>
      <c r="L37" t="s">
        <v>54</v>
      </c>
      <c r="M37" s="66">
        <v>882247</v>
      </c>
      <c r="N37" s="67">
        <v>1134492</v>
      </c>
    </row>
    <row r="38" spans="1:16" x14ac:dyDescent="0.25">
      <c r="K38" t="s">
        <v>55</v>
      </c>
      <c r="L38" s="68"/>
      <c r="M38" s="69">
        <f>SUM(M32-M37)</f>
        <v>5243154</v>
      </c>
      <c r="N38" s="69">
        <f>SUM(N32-N37)</f>
        <v>5260990</v>
      </c>
    </row>
  </sheetData>
  <mergeCells count="1">
    <mergeCell ref="A1:O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A0CF6-5E98-4D69-A8D0-43D777511EDC}">
  <dimension ref="A1:Q38"/>
  <sheetViews>
    <sheetView tabSelected="1" workbookViewId="0">
      <selection activeCell="N10" sqref="N10"/>
    </sheetView>
  </sheetViews>
  <sheetFormatPr defaultRowHeight="15" x14ac:dyDescent="0.25"/>
  <cols>
    <col min="1" max="1" width="45.42578125" customWidth="1"/>
    <col min="4" max="4" width="13.7109375" customWidth="1"/>
    <col min="5" max="5" width="13.140625" bestFit="1" customWidth="1"/>
    <col min="6" max="7" width="13.140625" customWidth="1"/>
    <col min="8" max="8" width="13.140625" bestFit="1" customWidth="1"/>
    <col min="9" max="11" width="13.140625" customWidth="1"/>
    <col min="12" max="13" width="13.140625" bestFit="1" customWidth="1"/>
    <col min="14" max="14" width="13.140625" customWidth="1"/>
    <col min="15" max="15" width="13.140625" bestFit="1" customWidth="1"/>
    <col min="16" max="16" width="13.7109375" customWidth="1"/>
    <col min="17" max="17" width="11.42578125" customWidth="1"/>
  </cols>
  <sheetData>
    <row r="1" spans="1:17" ht="15.75" thickBot="1" x14ac:dyDescent="0.3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7" ht="30.75" thickBot="1" x14ac:dyDescent="0.3">
      <c r="A2" s="2" t="s">
        <v>1</v>
      </c>
      <c r="B2" s="3" t="s">
        <v>2</v>
      </c>
      <c r="C2" s="1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6" t="s">
        <v>15</v>
      </c>
      <c r="P2" s="7" t="s">
        <v>16</v>
      </c>
      <c r="Q2" s="77" t="s">
        <v>56</v>
      </c>
    </row>
    <row r="3" spans="1:17" x14ac:dyDescent="0.25">
      <c r="A3" s="8" t="s">
        <v>17</v>
      </c>
      <c r="B3" s="9">
        <v>501</v>
      </c>
      <c r="C3" s="10">
        <v>1</v>
      </c>
      <c r="D3" s="71">
        <f>'Náklady a výnosy'!D3/'Náklady a výnosy'!$D$20</f>
        <v>7.5730464936560923E-2</v>
      </c>
      <c r="E3" s="71">
        <f>'Náklady a výnosy'!E3/'Náklady a výnosy'!$E$20</f>
        <v>4.6364840576644445E-2</v>
      </c>
      <c r="F3" s="71">
        <f>'Náklady a výnosy'!F3/'Náklady a výnosy'!$F$20</f>
        <v>6.3056289536956148E-2</v>
      </c>
      <c r="G3" s="71">
        <f>'Náklady a výnosy'!G3/'Náklady a výnosy'!$G$20</f>
        <v>8.2905964026227963E-2</v>
      </c>
      <c r="H3" s="71">
        <f>'Náklady a výnosy'!H3/'Náklady a výnosy'!$H$20</f>
        <v>8.9119073747725652E-2</v>
      </c>
      <c r="I3" s="71">
        <f>'Náklady a výnosy'!I3/'Náklady a výnosy'!$I$20</f>
        <v>5.2691882731727903E-2</v>
      </c>
      <c r="J3" s="71">
        <f>'Náklady a výnosy'!J3/'Náklady a výnosy'!$J$20</f>
        <v>9.5242037664387463E-2</v>
      </c>
      <c r="K3" s="71">
        <f>'Náklady a výnosy'!K3/'Náklady a výnosy'!$K$20</f>
        <v>4.5941508676335341E-2</v>
      </c>
      <c r="L3" s="71">
        <f>'Náklady a výnosy'!L3/'Náklady a výnosy'!$L$20</f>
        <v>0.10029811677202348</v>
      </c>
      <c r="M3" s="71">
        <f>'Náklady a výnosy'!M3/'Náklady a výnosy'!$M$20</f>
        <v>6.0284248791719862E-2</v>
      </c>
      <c r="N3" s="71">
        <f>'Náklady a výnosy'!N3/'Náklady a výnosy'!$N$20</f>
        <v>5.6790150035337911E-2</v>
      </c>
      <c r="O3" s="71">
        <f>'Náklady a výnosy'!O3/'Náklady a výnosy'!$O$20</f>
        <v>5.401755570560432E-2</v>
      </c>
      <c r="P3" s="71">
        <f>'Náklady a výnosy'!P3/'Náklady a výnosy'!$P$20</f>
        <v>4.7056055526145522E-2</v>
      </c>
      <c r="Q3" s="72">
        <f>AVERAGE(D3:N3)</f>
        <v>6.9856779772331568E-2</v>
      </c>
    </row>
    <row r="4" spans="1:17" x14ac:dyDescent="0.25">
      <c r="A4" s="17" t="s">
        <v>18</v>
      </c>
      <c r="B4" s="18">
        <v>502</v>
      </c>
      <c r="C4" s="19">
        <v>2</v>
      </c>
      <c r="D4" s="71">
        <f>'Náklady a výnosy'!D4/'Náklady a výnosy'!$D$20</f>
        <v>0</v>
      </c>
      <c r="E4" s="71">
        <f>'Náklady a výnosy'!E4/'Náklady a výnosy'!$E$20</f>
        <v>0</v>
      </c>
      <c r="F4" s="71">
        <f>'Náklady a výnosy'!F4/'Náklady a výnosy'!$F$20</f>
        <v>0</v>
      </c>
      <c r="G4" s="71">
        <f>'Náklady a výnosy'!G4/'Náklady a výnosy'!$G$20</f>
        <v>0</v>
      </c>
      <c r="H4" s="71">
        <f>'Náklady a výnosy'!H4/'Náklady a výnosy'!$H$20</f>
        <v>0</v>
      </c>
      <c r="I4" s="71">
        <f>'Náklady a výnosy'!I4/'Náklady a výnosy'!$I$20</f>
        <v>0</v>
      </c>
      <c r="J4" s="71">
        <f>'Náklady a výnosy'!J4/'Náklady a výnosy'!$J$20</f>
        <v>0</v>
      </c>
      <c r="K4" s="71">
        <f>'Náklady a výnosy'!K4/'Náklady a výnosy'!$K$20</f>
        <v>0</v>
      </c>
      <c r="L4" s="71">
        <f>'Náklady a výnosy'!L4/'Náklady a výnosy'!$L$20</f>
        <v>0</v>
      </c>
      <c r="M4" s="71">
        <f>'Náklady a výnosy'!M4/'Náklady a výnosy'!$M$20</f>
        <v>0</v>
      </c>
      <c r="N4" s="71">
        <f>'Náklady a výnosy'!N4/'Náklady a výnosy'!$N$20</f>
        <v>0</v>
      </c>
      <c r="O4" s="71">
        <f>'Náklady a výnosy'!O4/'Náklady a výnosy'!$O$20</f>
        <v>0</v>
      </c>
      <c r="P4" s="71">
        <f>'Náklady a výnosy'!P4/'Náklady a výnosy'!$P$20</f>
        <v>0</v>
      </c>
      <c r="Q4" s="72">
        <f t="shared" ref="Q4:Q19" si="0">AVERAGE(D4:N4)</f>
        <v>0</v>
      </c>
    </row>
    <row r="5" spans="1:17" x14ac:dyDescent="0.25">
      <c r="A5" s="24" t="s">
        <v>19</v>
      </c>
      <c r="B5" s="18">
        <v>503</v>
      </c>
      <c r="C5" s="19">
        <v>3</v>
      </c>
      <c r="D5" s="71">
        <f>'Náklady a výnosy'!D5/'Náklady a výnosy'!$D$20</f>
        <v>0.21432404227910101</v>
      </c>
      <c r="E5" s="71">
        <f>'Náklady a výnosy'!E5/'Náklady a výnosy'!$E$20</f>
        <v>0.19928962151570756</v>
      </c>
      <c r="F5" s="71">
        <f>'Náklady a výnosy'!F5/'Náklady a výnosy'!$F$20</f>
        <v>0.19395535890563598</v>
      </c>
      <c r="G5" s="71">
        <f>'Náklady a výnosy'!G5/'Náklady a výnosy'!$G$20</f>
        <v>0.18597841078877403</v>
      </c>
      <c r="H5" s="71">
        <f>'Náklady a výnosy'!H5/'Náklady a výnosy'!$H$20</f>
        <v>0.19102845030044574</v>
      </c>
      <c r="I5" s="71">
        <f>'Náklady a výnosy'!I5/'Náklady a výnosy'!$I$20</f>
        <v>0.16382199900465325</v>
      </c>
      <c r="J5" s="71">
        <f>'Náklady a výnosy'!J5/'Náklady a výnosy'!$J$20</f>
        <v>0.1561783058276498</v>
      </c>
      <c r="K5" s="71">
        <f>'Náklady a výnosy'!K5/'Náklady a výnosy'!$K$20</f>
        <v>0.15579156358256299</v>
      </c>
      <c r="L5" s="71">
        <f>'Náklady a výnosy'!L5/'Náklady a výnosy'!$L$20</f>
        <v>0.18764416622655844</v>
      </c>
      <c r="M5" s="71">
        <f>'Náklady a výnosy'!M5/'Náklady a výnosy'!$M$20</f>
        <v>0.14855227623028541</v>
      </c>
      <c r="N5" s="71">
        <f>'Náklady a výnosy'!N5/'Náklady a výnosy'!$N$20</f>
        <v>0.13761184746704683</v>
      </c>
      <c r="O5" s="71">
        <f>'Náklady a výnosy'!O5/'Náklady a výnosy'!$O$20</f>
        <v>0.24307900067521945</v>
      </c>
      <c r="P5" s="71">
        <f>'Náklady a výnosy'!P5/'Náklady a výnosy'!$P$20</f>
        <v>0.21175224986765484</v>
      </c>
      <c r="Q5" s="72">
        <f t="shared" si="0"/>
        <v>0.17583418564803829</v>
      </c>
    </row>
    <row r="6" spans="1:17" x14ac:dyDescent="0.25">
      <c r="A6" s="17" t="s">
        <v>20</v>
      </c>
      <c r="B6" s="18">
        <v>504</v>
      </c>
      <c r="C6" s="19">
        <v>4</v>
      </c>
      <c r="D6" s="71">
        <f>'Náklady a výnosy'!D6/'Náklady a výnosy'!$D$20</f>
        <v>0</v>
      </c>
      <c r="E6" s="71">
        <f>'Náklady a výnosy'!E6/'Náklady a výnosy'!$E$20</f>
        <v>0</v>
      </c>
      <c r="F6" s="71">
        <f>'Náklady a výnosy'!F6/'Náklady a výnosy'!$F$20</f>
        <v>0</v>
      </c>
      <c r="G6" s="71">
        <f>'Náklady a výnosy'!G6/'Náklady a výnosy'!$G$20</f>
        <v>0</v>
      </c>
      <c r="H6" s="71">
        <f>'Náklady a výnosy'!H6/'Náklady a výnosy'!$H$20</f>
        <v>0</v>
      </c>
      <c r="I6" s="71">
        <f>'Náklady a výnosy'!I6/'Náklady a výnosy'!$I$20</f>
        <v>0</v>
      </c>
      <c r="J6" s="71">
        <f>'Náklady a výnosy'!J6/'Náklady a výnosy'!$J$20</f>
        <v>0</v>
      </c>
      <c r="K6" s="71">
        <f>'Náklady a výnosy'!K6/'Náklady a výnosy'!$K$20</f>
        <v>0</v>
      </c>
      <c r="L6" s="71">
        <f>'Náklady a výnosy'!L6/'Náklady a výnosy'!$L$20</f>
        <v>0</v>
      </c>
      <c r="M6" s="71">
        <f>'Náklady a výnosy'!M6/'Náklady a výnosy'!$M$20</f>
        <v>0</v>
      </c>
      <c r="N6" s="71">
        <f>'Náklady a výnosy'!N6/'Náklady a výnosy'!$N$20</f>
        <v>0</v>
      </c>
      <c r="O6" s="71">
        <f>'Náklady a výnosy'!O6/'Náklady a výnosy'!$O$20</f>
        <v>0</v>
      </c>
      <c r="P6" s="71">
        <f>'Náklady a výnosy'!P6/'Náklady a výnosy'!$P$20</f>
        <v>0</v>
      </c>
      <c r="Q6" s="72">
        <f t="shared" si="0"/>
        <v>0</v>
      </c>
    </row>
    <row r="7" spans="1:17" x14ac:dyDescent="0.25">
      <c r="A7" s="17" t="s">
        <v>21</v>
      </c>
      <c r="B7" s="18">
        <v>511</v>
      </c>
      <c r="C7" s="19">
        <v>5</v>
      </c>
      <c r="D7" s="71">
        <f>'Náklady a výnosy'!D7/'Náklady a výnosy'!$D$20</f>
        <v>0.10140538516059402</v>
      </c>
      <c r="E7" s="71">
        <f>'Náklady a výnosy'!E7/'Náklady a výnosy'!$E$20</f>
        <v>7.5873722771479205E-2</v>
      </c>
      <c r="F7" s="71">
        <f>'Náklady a výnosy'!F7/'Náklady a výnosy'!$F$20</f>
        <v>8.8944662460209489E-2</v>
      </c>
      <c r="G7" s="71">
        <f>'Náklady a výnosy'!G7/'Náklady a výnosy'!$G$20</f>
        <v>7.537509862878379E-2</v>
      </c>
      <c r="H7" s="71">
        <f>'Náklady a výnosy'!H7/'Náklady a výnosy'!$H$20</f>
        <v>7.0888397181779514E-2</v>
      </c>
      <c r="I7" s="71">
        <f>'Náklady a výnosy'!I7/'Náklady a výnosy'!$I$20</f>
        <v>7.5525019640883456E-2</v>
      </c>
      <c r="J7" s="71">
        <f>'Náklady a výnosy'!J7/'Náklady a výnosy'!$J$20</f>
        <v>6.6096431426310817E-2</v>
      </c>
      <c r="K7" s="71">
        <f>'Náklady a výnosy'!K7/'Náklady a výnosy'!$K$20</f>
        <v>5.8345062973053488E-2</v>
      </c>
      <c r="L7" s="71">
        <f>'Náklady a výnosy'!L7/'Náklady a výnosy'!$L$20</f>
        <v>3.462188546831925E-2</v>
      </c>
      <c r="M7" s="71">
        <f>'Náklady a výnosy'!M7/'Náklady a výnosy'!$M$20</f>
        <v>3.7717846014731014E-2</v>
      </c>
      <c r="N7" s="71">
        <f>'Náklady a výnosy'!N7/'Náklady a výnosy'!$N$20</f>
        <v>4.5266880468510039E-2</v>
      </c>
      <c r="O7" s="71">
        <f>'Náklady a výnosy'!O7/'Náklady a výnosy'!$O$20</f>
        <v>3.3760972316002703E-2</v>
      </c>
      <c r="P7" s="71">
        <f>'Náklady a výnosy'!P7/'Náklady a výnosy'!$P$20</f>
        <v>4.1174048585377328E-2</v>
      </c>
      <c r="Q7" s="72">
        <f t="shared" si="0"/>
        <v>6.6369126563150374E-2</v>
      </c>
    </row>
    <row r="8" spans="1:17" x14ac:dyDescent="0.25">
      <c r="A8" s="17" t="s">
        <v>22</v>
      </c>
      <c r="B8" s="18">
        <v>512</v>
      </c>
      <c r="C8" s="19">
        <v>6</v>
      </c>
      <c r="D8" s="71">
        <f>'Náklady a výnosy'!D8/'Náklady a výnosy'!$D$20</f>
        <v>0</v>
      </c>
      <c r="E8" s="71">
        <f>'Náklady a výnosy'!E8/'Náklady a výnosy'!$E$20</f>
        <v>5.0472315635700395E-4</v>
      </c>
      <c r="F8" s="71">
        <f>'Náklady a výnosy'!F8/'Náklady a výnosy'!$F$20</f>
        <v>7.747598145408552E-4</v>
      </c>
      <c r="G8" s="71">
        <f>'Náklady a výnosy'!G8/'Náklady a výnosy'!$G$20</f>
        <v>2.8470474098513036E-3</v>
      </c>
      <c r="H8" s="71">
        <f>'Náklady a výnosy'!H8/'Náklady a výnosy'!$H$20</f>
        <v>3.4380574153443596E-3</v>
      </c>
      <c r="I8" s="71">
        <f>'Náklady a výnosy'!I8/'Náklady a výnosy'!$I$20</f>
        <v>4.9327293987984034E-3</v>
      </c>
      <c r="J8" s="71">
        <f>'Náklady a výnosy'!J8/'Náklady a výnosy'!$J$20</f>
        <v>4.6788411323178472E-3</v>
      </c>
      <c r="K8" s="71">
        <f>'Náklady a výnosy'!K8/'Náklady a výnosy'!$K$20</f>
        <v>1.0947064063981946E-3</v>
      </c>
      <c r="L8" s="71">
        <f>'Náklady a výnosy'!L8/'Náklady a výnosy'!$L$20</f>
        <v>2.5547466574395699E-3</v>
      </c>
      <c r="M8" s="71">
        <f>'Náklady a výnosy'!M8/'Náklady a výnosy'!$M$20</f>
        <v>8.6658416254669184E-3</v>
      </c>
      <c r="N8" s="71">
        <f>'Náklady a výnosy'!N8/'Náklady a výnosy'!$N$20</f>
        <v>4.5112788607052333E-3</v>
      </c>
      <c r="O8" s="71">
        <f>'Náklady a výnosy'!O8/'Náklady a výnosy'!$O$20</f>
        <v>6.75219446320054E-3</v>
      </c>
      <c r="P8" s="71">
        <f>'Náklady a výnosy'!P8/'Náklady a výnosy'!$P$20</f>
        <v>5.8820069407681903E-3</v>
      </c>
      <c r="Q8" s="72">
        <f t="shared" si="0"/>
        <v>3.0911574433836078E-3</v>
      </c>
    </row>
    <row r="9" spans="1:17" x14ac:dyDescent="0.25">
      <c r="A9" s="17" t="s">
        <v>23</v>
      </c>
      <c r="B9" s="18">
        <v>513</v>
      </c>
      <c r="C9" s="19">
        <v>7</v>
      </c>
      <c r="D9" s="71">
        <f>'Náklady a výnosy'!D9/'Náklady a výnosy'!$D$20</f>
        <v>1.7199637759072992E-4</v>
      </c>
      <c r="E9" s="71">
        <f>'Náklady a výnosy'!E9/'Náklady a výnosy'!$E$20</f>
        <v>2.1698872098611783E-4</v>
      </c>
      <c r="F9" s="71">
        <f>'Náklady a výnosy'!F9/'Náklady a výnosy'!$F$20</f>
        <v>2.7838704995370735E-4</v>
      </c>
      <c r="G9" s="71">
        <f>'Náklady a výnosy'!G9/'Náklady a výnosy'!$G$20</f>
        <v>3.353157755690428E-3</v>
      </c>
      <c r="H9" s="71">
        <f>'Náklady a výnosy'!H9/'Náklady a výnosy'!$H$20</f>
        <v>1.1224267294844344E-4</v>
      </c>
      <c r="I9" s="71">
        <f>'Náklady a výnosy'!I9/'Náklady a výnosy'!$I$20</f>
        <v>1.4361274051221508E-5</v>
      </c>
      <c r="J9" s="71">
        <f>'Náklady a výnosy'!J9/'Náklady a výnosy'!$J$20</f>
        <v>1.2746615543105986E-4</v>
      </c>
      <c r="K9" s="71">
        <f>'Náklady a výnosy'!K9/'Náklady a výnosy'!$K$20</f>
        <v>0</v>
      </c>
      <c r="L9" s="71">
        <f>'Náklady a výnosy'!L9/'Náklady a výnosy'!$L$20</f>
        <v>4.595795096604472E-4</v>
      </c>
      <c r="M9" s="71">
        <f>'Náklady a výnosy'!M9/'Náklady a výnosy'!$M$20</f>
        <v>2.131245855591864E-4</v>
      </c>
      <c r="N9" s="71">
        <f>'Náklady a výnosy'!N9/'Náklady a výnosy'!$N$20</f>
        <v>2.2047669976225617E-3</v>
      </c>
      <c r="O9" s="71">
        <f>'Náklady a výnosy'!O9/'Náklady a výnosy'!$O$20</f>
        <v>6.7521944632005406E-4</v>
      </c>
      <c r="P9" s="71">
        <f>'Náklady a výnosy'!P9/'Náklady a výnosy'!$P$20</f>
        <v>1.176401388153638E-3</v>
      </c>
      <c r="Q9" s="72">
        <f t="shared" si="0"/>
        <v>6.5018828177217309E-4</v>
      </c>
    </row>
    <row r="10" spans="1:17" x14ac:dyDescent="0.25">
      <c r="A10" s="17" t="s">
        <v>25</v>
      </c>
      <c r="B10" s="18">
        <v>518</v>
      </c>
      <c r="C10" s="19">
        <v>8</v>
      </c>
      <c r="D10" s="71">
        <f>'Náklady a výnosy'!D10/'Náklady a výnosy'!$D$20</f>
        <v>8.5450375733904863E-2</v>
      </c>
      <c r="E10" s="71">
        <f>'Náklady a výnosy'!E10/'Náklady a výnosy'!$E$20</f>
        <v>9.3886954331881517E-2</v>
      </c>
      <c r="F10" s="71">
        <f>'Náklady a výnosy'!F10/'Náklady a výnosy'!$F$20</f>
        <v>7.7770956333440611E-2</v>
      </c>
      <c r="G10" s="71">
        <f>'Náklady a výnosy'!G10/'Náklady a výnosy'!$G$20</f>
        <v>0.10147070647808873</v>
      </c>
      <c r="H10" s="71">
        <f>'Náklady a výnosy'!H10/'Náklady a výnosy'!$H$20</f>
        <v>9.4010387809158866E-2</v>
      </c>
      <c r="I10" s="71">
        <f>'Náklady a výnosy'!I10/'Náklady a výnosy'!$I$20</f>
        <v>0.13630045847446814</v>
      </c>
      <c r="J10" s="71">
        <f>'Náklady a výnosy'!J10/'Náklady a výnosy'!$J$20</f>
        <v>0.13714596009405194</v>
      </c>
      <c r="K10" s="71">
        <f>'Náklady a výnosy'!K10/'Náklady a výnosy'!$K$20</f>
        <v>0.16584757081320226</v>
      </c>
      <c r="L10" s="71">
        <f>'Náklady a výnosy'!L10/'Náklady a výnosy'!$L$20</f>
        <v>0.11741234229550601</v>
      </c>
      <c r="M10" s="71">
        <f>'Náklady a výnosy'!M10/'Náklady a výnosy'!$M$20</f>
        <v>0.14695353562510652</v>
      </c>
      <c r="N10" s="71">
        <f>'Náklady a výnosy'!N10/'Náklady a výnosy'!$N$20</f>
        <v>0.13738682911242056</v>
      </c>
      <c r="O10" s="71">
        <f>'Náklady a výnosy'!O10/'Náklady a výnosy'!$O$20</f>
        <v>0.13504388926401081</v>
      </c>
      <c r="P10" s="71">
        <f>'Náklady a výnosy'!P10/'Náklady a výnosy'!$P$20</f>
        <v>0.18822422210458209</v>
      </c>
      <c r="Q10" s="72">
        <f t="shared" si="0"/>
        <v>0.11760327973647546</v>
      </c>
    </row>
    <row r="11" spans="1:17" x14ac:dyDescent="0.25">
      <c r="A11" s="17" t="s">
        <v>26</v>
      </c>
      <c r="B11" s="18">
        <v>521</v>
      </c>
      <c r="C11" s="19">
        <v>9</v>
      </c>
      <c r="D11" s="71">
        <f>'Náklady a výnosy'!D11/'Náklady a výnosy'!$D$20</f>
        <v>3.152776380243337E-2</v>
      </c>
      <c r="E11" s="71">
        <f>'Náklady a výnosy'!E11/'Náklady a výnosy'!$E$20</f>
        <v>2.1956865176442804E-2</v>
      </c>
      <c r="F11" s="71">
        <f>'Náklady a výnosy'!F11/'Náklady a výnosy'!$F$20</f>
        <v>1.642736018217764E-2</v>
      </c>
      <c r="G11" s="71">
        <f>'Náklady a výnosy'!G11/'Náklady a výnosy'!$G$20</f>
        <v>2.1413910435786807E-2</v>
      </c>
      <c r="H11" s="71">
        <f>'Náklady a výnosy'!H11/'Náklady a výnosy'!$H$20</f>
        <v>1.7045515476262818E-2</v>
      </c>
      <c r="I11" s="71">
        <f>'Náklady a výnosy'!I11/'Náklady a výnosy'!$I$20</f>
        <v>3.2936661441986072E-2</v>
      </c>
      <c r="J11" s="71">
        <f>'Náklady a výnosy'!J11/'Náklady a výnosy'!$J$20</f>
        <v>1.800180225443131E-2</v>
      </c>
      <c r="K11" s="71">
        <f>'Náklady a výnosy'!K11/'Náklady a výnosy'!$K$20</f>
        <v>1.4458759882041561E-2</v>
      </c>
      <c r="L11" s="71">
        <f>'Náklady a výnosy'!L11/'Náklady a výnosy'!$L$20</f>
        <v>1.4057463416612005E-2</v>
      </c>
      <c r="M11" s="71">
        <f>'Náklady a výnosy'!M11/'Náklady a výnosy'!$M$20</f>
        <v>1.3290277675919265E-2</v>
      </c>
      <c r="N11" s="71">
        <f>'Náklady a výnosy'!N11/'Náklady a výnosy'!$N$20</f>
        <v>1.2577434846790664E-2</v>
      </c>
      <c r="O11" s="71">
        <f>'Náklady a výnosy'!O11/'Náklady a výnosy'!$O$20</f>
        <v>1.350438892640108E-2</v>
      </c>
      <c r="P11" s="71">
        <f>'Náklady a výnosy'!P11/'Náklady a výnosy'!$P$20</f>
        <v>1.1764013881536381E-2</v>
      </c>
      <c r="Q11" s="72">
        <f t="shared" si="0"/>
        <v>1.9426710417353121E-2</v>
      </c>
    </row>
    <row r="12" spans="1:17" x14ac:dyDescent="0.25">
      <c r="A12" s="17" t="s">
        <v>27</v>
      </c>
      <c r="B12" s="18">
        <v>524</v>
      </c>
      <c r="C12" s="19">
        <v>10</v>
      </c>
      <c r="D12" s="71">
        <f>'Náklady a výnosy'!D12/'Náklady a výnosy'!$D$20</f>
        <v>4.7649434959707781E-3</v>
      </c>
      <c r="E12" s="71">
        <f>'Náklady a výnosy'!E12/'Náklady a výnosy'!$E$20</f>
        <v>2.0737997470400751E-3</v>
      </c>
      <c r="F12" s="71">
        <f>'Náklady a výnosy'!F12/'Náklady a výnosy'!$F$20</f>
        <v>0</v>
      </c>
      <c r="G12" s="71">
        <f>'Náklady a výnosy'!G12/'Náklady a výnosy'!$G$20</f>
        <v>1.8150346934754354E-3</v>
      </c>
      <c r="H12" s="71">
        <f>'Náklady a výnosy'!H12/'Náklady a výnosy'!$H$20</f>
        <v>2.3628155037872965E-4</v>
      </c>
      <c r="I12" s="71">
        <f>'Náklady a výnosy'!I12/'Náklady a výnosy'!$I$20</f>
        <v>5.1081947086806349E-3</v>
      </c>
      <c r="J12" s="71">
        <f>'Náklady a výnosy'!J12/'Náklady a výnosy'!$J$20</f>
        <v>1.4040778178219668E-4</v>
      </c>
      <c r="K12" s="71">
        <f>'Náklady a výnosy'!K12/'Náklady a výnosy'!$K$20</f>
        <v>1.0614244532044945E-5</v>
      </c>
      <c r="L12" s="71">
        <f>'Náklady a výnosy'!L12/'Náklady a výnosy'!$L$20</f>
        <v>0</v>
      </c>
      <c r="M12" s="71">
        <f>'Náklady a výnosy'!M12/'Náklady a výnosy'!$M$20</f>
        <v>1.3978645590196636E-4</v>
      </c>
      <c r="N12" s="71">
        <f>'Náklady a výnosy'!N12/'Náklady a výnosy'!$N$20</f>
        <v>0</v>
      </c>
      <c r="O12" s="71">
        <f>'Náklady a výnosy'!O12/'Náklady a výnosy'!$O$20</f>
        <v>0</v>
      </c>
      <c r="P12" s="71">
        <f>'Náklady a výnosy'!P12/'Náklady a výnosy'!$P$20</f>
        <v>0</v>
      </c>
      <c r="Q12" s="72">
        <f t="shared" si="0"/>
        <v>1.2990056979783511E-3</v>
      </c>
    </row>
    <row r="13" spans="1:17" x14ac:dyDescent="0.25">
      <c r="A13" s="17" t="s">
        <v>28</v>
      </c>
      <c r="B13" s="18">
        <v>525</v>
      </c>
      <c r="C13" s="19">
        <v>11</v>
      </c>
      <c r="D13" s="71">
        <f>'Náklady a výnosy'!D13/'Náklady a výnosy'!$D$20</f>
        <v>1.5341708974403077E-4</v>
      </c>
      <c r="E13" s="71">
        <f>'Náklady a výnosy'!E13/'Náklady a výnosy'!$E$20</f>
        <v>0</v>
      </c>
      <c r="F13" s="71">
        <f>'Náklady a výnosy'!F13/'Náklady a výnosy'!$F$20</f>
        <v>2.9028701452426736E-5</v>
      </c>
      <c r="G13" s="71">
        <f>'Náklady a výnosy'!G13/'Náklady a výnosy'!$G$20</f>
        <v>6.1673362673831848E-5</v>
      </c>
      <c r="H13" s="71">
        <f>'Náklady a výnosy'!H13/'Náklady a výnosy'!$H$20</f>
        <v>5.7193718699843787E-6</v>
      </c>
      <c r="I13" s="71">
        <f>'Náklady a výnosy'!I13/'Náklady a výnosy'!$I$20</f>
        <v>3.1300212675739189E-6</v>
      </c>
      <c r="J13" s="71">
        <f>'Náklady a výnosy'!J13/'Náklady a výnosy'!$J$20</f>
        <v>1.0211475038705213E-4</v>
      </c>
      <c r="K13" s="71">
        <f>'Náklady a výnosy'!K13/'Náklady a výnosy'!$K$20</f>
        <v>0</v>
      </c>
      <c r="L13" s="71">
        <f>'Náklady a výnosy'!L13/'Náklady a výnosy'!$L$20</f>
        <v>1.4259850206286774E-5</v>
      </c>
      <c r="M13" s="71">
        <f>'Náklady a výnosy'!M13/'Náklady a výnosy'!$M$20</f>
        <v>1.1789219172454994E-5</v>
      </c>
      <c r="N13" s="71">
        <f>'Náklady a výnosy'!N13/'Náklady a výnosy'!$N$20</f>
        <v>5.7065598453713977E-5</v>
      </c>
      <c r="O13" s="71">
        <f>'Náklady a výnosy'!O13/'Náklady a výnosy'!$O$20</f>
        <v>0</v>
      </c>
      <c r="P13" s="71">
        <f>'Náklady a výnosy'!P13/'Náklady a výnosy'!$P$20</f>
        <v>5.8820069407681902E-5</v>
      </c>
      <c r="Q13" s="72">
        <f t="shared" si="0"/>
        <v>3.983617865703232E-5</v>
      </c>
    </row>
    <row r="14" spans="1:17" x14ac:dyDescent="0.25">
      <c r="A14" s="17" t="s">
        <v>29</v>
      </c>
      <c r="B14" s="18">
        <v>527</v>
      </c>
      <c r="C14" s="19">
        <v>12</v>
      </c>
      <c r="D14" s="71">
        <f>'Náklady a výnosy'!D14/'Náklady a výnosy'!$D$20</f>
        <v>7.1326069996823123E-3</v>
      </c>
      <c r="E14" s="71">
        <f>'Náklady a výnosy'!E14/'Náklady a výnosy'!$E$20</f>
        <v>9.0392608797493553E-3</v>
      </c>
      <c r="F14" s="71">
        <f>'Náklady a výnosy'!F14/'Náklady a výnosy'!$F$20</f>
        <v>8.3431372814170325E-3</v>
      </c>
      <c r="G14" s="71">
        <f>'Náklady a výnosy'!G14/'Náklady a výnosy'!$G$20</f>
        <v>1.1461172730477686E-2</v>
      </c>
      <c r="H14" s="71">
        <f>'Náklady a výnosy'!H14/'Náklady a výnosy'!$H$20</f>
        <v>1.3135252420902875E-2</v>
      </c>
      <c r="I14" s="71">
        <f>'Náklady a výnosy'!I14/'Náklady a výnosy'!$I$20</f>
        <v>1.3915890436735551E-2</v>
      </c>
      <c r="J14" s="71">
        <f>'Náklady a výnosy'!J14/'Náklady a výnosy'!$J$20</f>
        <v>2.173590466311617E-2</v>
      </c>
      <c r="K14" s="71">
        <f>'Náklady a výnosy'!K14/'Náklady a výnosy'!$K$20</f>
        <v>2.6347793172630075E-2</v>
      </c>
      <c r="L14" s="71">
        <f>'Náklady a výnosy'!L14/'Náklady a výnosy'!$L$20</f>
        <v>4.7188936830238032E-2</v>
      </c>
      <c r="M14" s="71">
        <f>'Náklady a výnosy'!M14/'Náklady a výnosy'!$M$20</f>
        <v>4.7898525750487149E-2</v>
      </c>
      <c r="N14" s="71">
        <f>'Náklady a výnosy'!N14/'Náklady a výnosy'!$N$20</f>
        <v>4.1721293091715329E-2</v>
      </c>
      <c r="O14" s="71">
        <f>'Náklady a výnosy'!O14/'Náklady a výnosy'!$O$20</f>
        <v>4.051316677920324E-2</v>
      </c>
      <c r="P14" s="71">
        <f>'Náklady a výnosy'!P14/'Náklady a výnosy'!$P$20</f>
        <v>3.529204164460914E-2</v>
      </c>
      <c r="Q14" s="72">
        <f t="shared" si="0"/>
        <v>2.2538161296104683E-2</v>
      </c>
    </row>
    <row r="15" spans="1:17" x14ac:dyDescent="0.25">
      <c r="A15" s="17" t="s">
        <v>30</v>
      </c>
      <c r="B15" s="18">
        <v>528</v>
      </c>
      <c r="C15" s="19">
        <v>13</v>
      </c>
      <c r="D15" s="71">
        <f>'Náklady a výnosy'!D15/'Náklady a výnosy'!$D$20</f>
        <v>0</v>
      </c>
      <c r="E15" s="71">
        <f>'Náklady a výnosy'!E15/'Náklady a výnosy'!$E$20</f>
        <v>0</v>
      </c>
      <c r="F15" s="71">
        <f>'Náklady a výnosy'!F15/'Náklady a výnosy'!$F$20</f>
        <v>0</v>
      </c>
      <c r="G15" s="71">
        <f>'Náklady a výnosy'!G15/'Náklady a výnosy'!$G$20</f>
        <v>0</v>
      </c>
      <c r="H15" s="71">
        <f>'Náklady a výnosy'!H15/'Náklady a výnosy'!$H$20</f>
        <v>0</v>
      </c>
      <c r="I15" s="71">
        <f>'Náklady a výnosy'!I15/'Náklady a výnosy'!$I$20</f>
        <v>0</v>
      </c>
      <c r="J15" s="71">
        <f>'Náklady a výnosy'!J15/'Náklady a výnosy'!$J$20</f>
        <v>0</v>
      </c>
      <c r="K15" s="71">
        <f>'Náklady a výnosy'!K15/'Náklady a výnosy'!$K$20</f>
        <v>0</v>
      </c>
      <c r="L15" s="71">
        <f>'Náklady a výnosy'!L15/'Náklady a výnosy'!$L$20</f>
        <v>0</v>
      </c>
      <c r="M15" s="71">
        <f>'Náklady a výnosy'!M15/'Náklady a výnosy'!$M$20</f>
        <v>0</v>
      </c>
      <c r="N15" s="71">
        <f>'Náklady a výnosy'!N15/'Náklady a výnosy'!$N$20</f>
        <v>0</v>
      </c>
      <c r="O15" s="71">
        <f>'Náklady a výnosy'!O15/'Náklady a výnosy'!$O$20</f>
        <v>0</v>
      </c>
      <c r="P15" s="71">
        <f>'Náklady a výnosy'!P15/'Náklady a výnosy'!$P$20</f>
        <v>0</v>
      </c>
      <c r="Q15" s="72">
        <f t="shared" si="0"/>
        <v>0</v>
      </c>
    </row>
    <row r="16" spans="1:17" x14ac:dyDescent="0.25">
      <c r="A16" s="24" t="s">
        <v>31</v>
      </c>
      <c r="B16" s="18"/>
      <c r="C16" s="19">
        <v>14</v>
      </c>
      <c r="D16" s="71">
        <f>'Náklady a výnosy'!D16/'Náklady a výnosy'!$D$20</f>
        <v>0</v>
      </c>
      <c r="E16" s="71">
        <f>'Náklady a výnosy'!E16/'Náklady a výnosy'!$E$20</f>
        <v>0</v>
      </c>
      <c r="F16" s="71">
        <f>'Náklady a výnosy'!F16/'Náklady a výnosy'!$F$20</f>
        <v>0</v>
      </c>
      <c r="G16" s="71">
        <f>'Náklady a výnosy'!G16/'Náklady a výnosy'!$G$20</f>
        <v>0</v>
      </c>
      <c r="H16" s="71">
        <f>'Náklady a výnosy'!H16/'Náklady a výnosy'!$H$20</f>
        <v>0</v>
      </c>
      <c r="I16" s="71">
        <f>'Náklady a výnosy'!I16/'Náklady a výnosy'!$I$20</f>
        <v>0</v>
      </c>
      <c r="J16" s="71">
        <f>'Náklady a výnosy'!J16/'Náklady a výnosy'!$J$20</f>
        <v>0</v>
      </c>
      <c r="K16" s="71">
        <f>'Náklady a výnosy'!K16/'Náklady a výnosy'!$K$20</f>
        <v>0</v>
      </c>
      <c r="L16" s="71">
        <f>'Náklady a výnosy'!L16/'Náklady a výnosy'!$L$20</f>
        <v>0</v>
      </c>
      <c r="M16" s="71">
        <f>'Náklady a výnosy'!M16/'Náklady a výnosy'!$M$20</f>
        <v>0</v>
      </c>
      <c r="N16" s="71">
        <f>'Náklady a výnosy'!N16/'Náklady a výnosy'!$N$20</f>
        <v>0</v>
      </c>
      <c r="O16" s="71">
        <f>'Náklady a výnosy'!O16/'Náklady a výnosy'!$O$20</f>
        <v>0</v>
      </c>
      <c r="P16" s="71">
        <f>'Náklady a výnosy'!P16/'Náklady a výnosy'!$P$20</f>
        <v>0</v>
      </c>
      <c r="Q16" s="72">
        <f t="shared" si="0"/>
        <v>0</v>
      </c>
    </row>
    <row r="17" spans="1:17" x14ac:dyDescent="0.25">
      <c r="A17" s="17" t="s">
        <v>32</v>
      </c>
      <c r="B17" s="18">
        <v>549</v>
      </c>
      <c r="C17" s="19">
        <v>15</v>
      </c>
      <c r="D17" s="71">
        <f>'Náklady a výnosy'!D17/'Náklady a výnosy'!$D$20</f>
        <v>4.8659338823850143E-3</v>
      </c>
      <c r="E17" s="71">
        <f>'Náklady a výnosy'!E17/'Náklady a výnosy'!$E$20</f>
        <v>7.9752594141515708E-3</v>
      </c>
      <c r="F17" s="71">
        <f>'Náklady a výnosy'!F17/'Náklady a výnosy'!$F$20</f>
        <v>9.3037889667495158E-3</v>
      </c>
      <c r="G17" s="71">
        <f>'Náklady a výnosy'!G17/'Náklady a výnosy'!$G$20</f>
        <v>1.5334577992505538E-2</v>
      </c>
      <c r="H17" s="71">
        <f>'Náklady a výnosy'!H17/'Náklady a výnosy'!$H$20</f>
        <v>1.8403866295384111E-2</v>
      </c>
      <c r="I17" s="71">
        <f>'Náklady a výnosy'!I17/'Náklady a výnosy'!$I$20</f>
        <v>2.6143042340165925E-2</v>
      </c>
      <c r="J17" s="71">
        <f>'Náklady a výnosy'!J17/'Náklady a výnosy'!$J$20</f>
        <v>2.7385013206663769E-2</v>
      </c>
      <c r="K17" s="71">
        <f>'Náklady a výnosy'!K17/'Náklady a výnosy'!$K$20</f>
        <v>1.3851229309419261E-2</v>
      </c>
      <c r="L17" s="71">
        <f>'Náklady a výnosy'!L17/'Náklady a výnosy'!$L$20</f>
        <v>1.5645289146810827E-2</v>
      </c>
      <c r="M17" s="71">
        <f>'Náklady a výnosy'!M17/'Náklady a výnosy'!$M$20</f>
        <v>2.5783175436901572E-2</v>
      </c>
      <c r="N17" s="71">
        <f>'Náklady a výnosy'!N17/'Náklady a výnosy'!$N$20</f>
        <v>1.9800730469151474E-2</v>
      </c>
      <c r="O17" s="71">
        <f>'Náklady a výnosy'!O17/'Náklady a výnosy'!$O$20</f>
        <v>2.025658338960162E-2</v>
      </c>
      <c r="P17" s="71">
        <f>'Náklady a výnosy'!P17/'Náklady a výnosy'!$P$20</f>
        <v>1.6469619434150932E-2</v>
      </c>
      <c r="Q17" s="72">
        <f t="shared" si="0"/>
        <v>1.677199149638987E-2</v>
      </c>
    </row>
    <row r="18" spans="1:17" x14ac:dyDescent="0.25">
      <c r="A18" s="17" t="s">
        <v>33</v>
      </c>
      <c r="B18" s="18">
        <v>551</v>
      </c>
      <c r="C18" s="19">
        <v>16</v>
      </c>
      <c r="D18" s="71">
        <f>'Náklady a výnosy'!D18/'Náklady a výnosy'!$D$20</f>
        <v>0.44083664924567173</v>
      </c>
      <c r="E18" s="71">
        <f>'Náklady a výnosy'!E18/'Náklady a výnosy'!$E$20</f>
        <v>0.44570257621750825</v>
      </c>
      <c r="F18" s="71">
        <f>'Náklady a výnosy'!F18/'Náklady a výnosy'!$F$20</f>
        <v>0.42606434815690286</v>
      </c>
      <c r="G18" s="71">
        <f>'Náklady a výnosy'!G18/'Náklady a výnosy'!$G$20</f>
        <v>0.41498786413128474</v>
      </c>
      <c r="H18" s="71">
        <f>'Náklady a výnosy'!H18/'Náklady a výnosy'!$H$20</f>
        <v>0.41972182405067365</v>
      </c>
      <c r="I18" s="71">
        <f>'Náklady a výnosy'!I18/'Náklady a výnosy'!$I$20</f>
        <v>0.43296589952300318</v>
      </c>
      <c r="J18" s="71">
        <f>'Náklady a výnosy'!J18/'Náklady a výnosy'!$J$20</f>
        <v>0.4176812399425392</v>
      </c>
      <c r="K18" s="71">
        <f>'Náklady a výnosy'!K18/'Náklady a výnosy'!$K$20</f>
        <v>0.43673982219881091</v>
      </c>
      <c r="L18" s="71">
        <f>'Náklady a výnosy'!L18/'Náklady a výnosy'!$L$20</f>
        <v>0.41758820232768862</v>
      </c>
      <c r="M18" s="71">
        <f>'Náklady a výnosy'!M18/'Náklady a výnosy'!$M$20</f>
        <v>0.4786337244240928</v>
      </c>
      <c r="N18" s="71">
        <f>'Náklady a výnosy'!N18/'Náklady a výnosy'!$N$20</f>
        <v>0.51803530959709176</v>
      </c>
      <c r="O18" s="71">
        <f>'Náklady a výnosy'!O18/'Náklady a výnosy'!$O$20</f>
        <v>0.42538825118163404</v>
      </c>
      <c r="P18" s="71">
        <f>'Náklady a výnosy'!P18/'Náklady a výnosy'!$P$20</f>
        <v>0.4176224927945415</v>
      </c>
      <c r="Q18" s="72">
        <f t="shared" si="0"/>
        <v>0.44081431452866066</v>
      </c>
    </row>
    <row r="19" spans="1:17" x14ac:dyDescent="0.25">
      <c r="A19" s="24" t="s">
        <v>34</v>
      </c>
      <c r="B19" s="18">
        <v>558</v>
      </c>
      <c r="C19" s="19">
        <v>17</v>
      </c>
      <c r="D19" s="71">
        <f>'Náklady a výnosy'!D19/'Náklady a výnosy'!$D$20</f>
        <v>3.3636420996361216E-2</v>
      </c>
      <c r="E19" s="71">
        <f>'Náklady a výnosy'!E19/'Náklady a výnosy'!$E$20</f>
        <v>9.7115387492052105E-2</v>
      </c>
      <c r="F19" s="71">
        <f>'Náklady a výnosy'!F19/'Náklady a výnosy'!$F$20</f>
        <v>0.11505192261056374</v>
      </c>
      <c r="G19" s="71">
        <f>'Náklady a výnosy'!G19/'Náklady a výnosy'!$G$20</f>
        <v>8.2995381566379714E-2</v>
      </c>
      <c r="H19" s="71">
        <f>'Náklady a výnosy'!H19/'Náklady a výnosy'!$H$20</f>
        <v>8.2854931707125268E-2</v>
      </c>
      <c r="I19" s="71">
        <f>'Náklady a výnosy'!I19/'Náklady a výnosy'!$I$20</f>
        <v>5.5640731003578719E-2</v>
      </c>
      <c r="J19" s="71">
        <f>'Náklady a výnosy'!J19/'Náklady a výnosy'!$J$20</f>
        <v>5.5484475100931387E-2</v>
      </c>
      <c r="K19" s="71">
        <f>'Náklady a výnosy'!K19/'Náklady a výnosy'!$K$20</f>
        <v>8.1571368741013867E-2</v>
      </c>
      <c r="L19" s="71">
        <f>'Náklady a výnosy'!L19/'Náklady a výnosy'!$L$20</f>
        <v>6.251501149893704E-2</v>
      </c>
      <c r="M19" s="71">
        <f>'Náklady a výnosy'!M19/'Náklady a výnosy'!$M$20</f>
        <v>3.1855848164655892E-2</v>
      </c>
      <c r="N19" s="71">
        <f>'Náklady a výnosy'!N19/'Náklady a výnosy'!$N$20</f>
        <v>2.4036413455153886E-2</v>
      </c>
      <c r="O19" s="71">
        <f>'Náklady a výnosy'!O19/'Náklady a výnosy'!$O$20</f>
        <v>2.700877785280216E-2</v>
      </c>
      <c r="P19" s="71">
        <f>'Náklady a výnosy'!P19/'Náklady a výnosy'!$P$20</f>
        <v>2.3528027763072761E-2</v>
      </c>
      <c r="Q19" s="72">
        <f t="shared" si="0"/>
        <v>6.57052629397048E-2</v>
      </c>
    </row>
    <row r="20" spans="1:17" ht="30" x14ac:dyDescent="0.25">
      <c r="A20" s="25" t="s">
        <v>35</v>
      </c>
      <c r="B20" s="26"/>
      <c r="C20" s="27">
        <v>18</v>
      </c>
      <c r="D20" s="71">
        <f>'Náklady a výnosy'!D20/'Náklady a výnosy'!$D$20</f>
        <v>1</v>
      </c>
      <c r="E20" s="71">
        <f>'Náklady a výnosy'!E20/'Náklady a výnosy'!$E$20</f>
        <v>1</v>
      </c>
      <c r="F20" s="71">
        <f>'Náklady a výnosy'!F20/'Náklady a výnosy'!$F$20</f>
        <v>1</v>
      </c>
      <c r="G20" s="71">
        <f>'Náklady a výnosy'!G20/'Náklady a výnosy'!$G$20</f>
        <v>1</v>
      </c>
      <c r="H20" s="71">
        <f>'Náklady a výnosy'!H20/'Náklady a výnosy'!$H$20</f>
        <v>1</v>
      </c>
      <c r="I20" s="71">
        <f>'Náklady a výnosy'!I20/'Náklady a výnosy'!$I$20</f>
        <v>1</v>
      </c>
      <c r="J20" s="71">
        <f>'Náklady a výnosy'!J20/'Náklady a výnosy'!$J$20</f>
        <v>1</v>
      </c>
      <c r="K20" s="71">
        <f>'Náklady a výnosy'!K20/'Náklady a výnosy'!$K$20</f>
        <v>1</v>
      </c>
      <c r="L20" s="71">
        <f>'Náklady a výnosy'!L20/'Náklady a výnosy'!$L$20</f>
        <v>1</v>
      </c>
      <c r="M20" s="71">
        <f>'Náklady a výnosy'!M20/'Náklady a výnosy'!$M$20</f>
        <v>1</v>
      </c>
      <c r="N20" s="71">
        <f>'Náklady a výnosy'!N20/'Náklady a výnosy'!$N$20</f>
        <v>1</v>
      </c>
      <c r="O20" s="71">
        <f>'Náklady a výnosy'!O20/'Náklady a výnosy'!$O$20</f>
        <v>1</v>
      </c>
      <c r="P20" s="71">
        <f>'Náklady a výnosy'!P20/'Náklady a výnosy'!$P$20</f>
        <v>1</v>
      </c>
    </row>
    <row r="21" spans="1:17" x14ac:dyDescent="0.25">
      <c r="A21" s="24" t="s">
        <v>36</v>
      </c>
      <c r="B21" s="18">
        <v>601</v>
      </c>
      <c r="C21" s="19">
        <v>19</v>
      </c>
      <c r="D21" s="20"/>
      <c r="E21" s="20"/>
      <c r="F21" s="20"/>
      <c r="G21" s="21"/>
      <c r="H21" s="22"/>
      <c r="I21" s="22"/>
      <c r="J21" s="22"/>
      <c r="K21" s="22"/>
      <c r="L21" s="23"/>
      <c r="M21" s="23"/>
      <c r="N21" s="23"/>
      <c r="O21" s="23"/>
      <c r="P21" s="16"/>
    </row>
    <row r="22" spans="1:17" x14ac:dyDescent="0.25">
      <c r="A22" s="24" t="s">
        <v>37</v>
      </c>
      <c r="B22" s="18">
        <v>602</v>
      </c>
      <c r="C22" s="19">
        <v>20</v>
      </c>
      <c r="D22" s="20">
        <v>357163</v>
      </c>
      <c r="E22" s="20">
        <v>328860</v>
      </c>
      <c r="F22" s="20">
        <v>288270</v>
      </c>
      <c r="G22" s="21">
        <v>316450</v>
      </c>
      <c r="H22" s="22">
        <v>335010</v>
      </c>
      <c r="I22" s="22">
        <v>354725</v>
      </c>
      <c r="J22" s="22">
        <v>338720</v>
      </c>
      <c r="K22" s="22">
        <v>121017</v>
      </c>
      <c r="L22" s="23">
        <v>136910</v>
      </c>
      <c r="M22" s="23">
        <v>262570</v>
      </c>
      <c r="N22" s="23">
        <v>283425</v>
      </c>
      <c r="O22" s="23">
        <v>250000</v>
      </c>
      <c r="P22" s="16">
        <v>320000</v>
      </c>
    </row>
    <row r="23" spans="1:17" x14ac:dyDescent="0.25">
      <c r="A23" s="24" t="s">
        <v>38</v>
      </c>
      <c r="B23" s="18">
        <v>603</v>
      </c>
      <c r="C23" s="19">
        <v>21</v>
      </c>
      <c r="D23" s="20">
        <v>30703</v>
      </c>
      <c r="E23" s="20">
        <v>30703</v>
      </c>
      <c r="F23" s="20">
        <v>30703</v>
      </c>
      <c r="G23" s="21">
        <v>30703</v>
      </c>
      <c r="H23" s="22">
        <v>30703</v>
      </c>
      <c r="I23" s="22">
        <v>30703</v>
      </c>
      <c r="J23" s="22">
        <v>30814</v>
      </c>
      <c r="K23" s="22">
        <v>30921</v>
      </c>
      <c r="L23" s="23">
        <v>30968</v>
      </c>
      <c r="M23" s="23">
        <v>31038</v>
      </c>
      <c r="N23" s="23">
        <v>31440</v>
      </c>
      <c r="O23" s="23">
        <v>35000</v>
      </c>
      <c r="P23" s="16">
        <v>0</v>
      </c>
    </row>
    <row r="24" spans="1:17" x14ac:dyDescent="0.25">
      <c r="A24" s="24" t="s">
        <v>39</v>
      </c>
      <c r="B24" s="18">
        <v>604</v>
      </c>
      <c r="C24" s="19">
        <v>22</v>
      </c>
      <c r="D24" s="20"/>
      <c r="E24" s="20"/>
      <c r="F24" s="20"/>
      <c r="G24" s="21"/>
      <c r="H24" s="22"/>
      <c r="I24" s="22"/>
      <c r="J24" s="22"/>
      <c r="K24" s="22"/>
      <c r="L24" s="23"/>
      <c r="M24" s="23"/>
      <c r="N24" s="23"/>
      <c r="O24" s="23"/>
      <c r="P24" s="16"/>
    </row>
    <row r="25" spans="1:17" x14ac:dyDescent="0.25">
      <c r="A25" s="24" t="s">
        <v>40</v>
      </c>
      <c r="B25" s="18">
        <v>609</v>
      </c>
      <c r="C25" s="19">
        <v>23</v>
      </c>
      <c r="D25" s="20">
        <v>99750</v>
      </c>
      <c r="E25" s="20">
        <v>109200</v>
      </c>
      <c r="F25" s="20">
        <v>117350</v>
      </c>
      <c r="G25" s="21">
        <v>117000</v>
      </c>
      <c r="H25" s="22">
        <v>110850</v>
      </c>
      <c r="I25" s="22">
        <v>103650</v>
      </c>
      <c r="J25" s="22">
        <v>94680</v>
      </c>
      <c r="K25" s="22">
        <v>40950</v>
      </c>
      <c r="L25" s="23">
        <v>54150</v>
      </c>
      <c r="M25" s="23">
        <v>84250</v>
      </c>
      <c r="N25" s="23">
        <v>97000</v>
      </c>
      <c r="O25" s="23">
        <v>80000</v>
      </c>
      <c r="P25" s="16">
        <v>190000</v>
      </c>
    </row>
    <row r="26" spans="1:17" x14ac:dyDescent="0.25">
      <c r="A26" s="24" t="s">
        <v>41</v>
      </c>
      <c r="B26" s="18">
        <v>644</v>
      </c>
      <c r="C26" s="19">
        <v>24</v>
      </c>
      <c r="D26" s="20"/>
      <c r="E26" s="20"/>
      <c r="F26" s="20"/>
      <c r="G26" s="21"/>
      <c r="H26" s="22"/>
      <c r="I26" s="22"/>
      <c r="J26" s="22"/>
      <c r="K26" s="22"/>
      <c r="L26" s="23"/>
      <c r="M26" s="23"/>
      <c r="N26" s="23"/>
      <c r="O26" s="23"/>
      <c r="P26" s="16"/>
    </row>
    <row r="27" spans="1:17" x14ac:dyDescent="0.25">
      <c r="A27" s="24" t="s">
        <v>42</v>
      </c>
      <c r="B27" s="18">
        <v>663</v>
      </c>
      <c r="C27" s="19">
        <v>25</v>
      </c>
      <c r="D27" s="20"/>
      <c r="E27" s="20"/>
      <c r="F27" s="20"/>
      <c r="G27" s="21"/>
      <c r="H27" s="22"/>
      <c r="I27" s="22"/>
      <c r="J27" s="22"/>
      <c r="K27" s="22"/>
      <c r="L27" s="23"/>
      <c r="M27" s="23"/>
      <c r="N27" s="23"/>
      <c r="O27" s="23"/>
      <c r="P27" s="16"/>
    </row>
    <row r="28" spans="1:17" x14ac:dyDescent="0.25">
      <c r="A28" s="24" t="s">
        <v>43</v>
      </c>
      <c r="B28" s="18">
        <v>648</v>
      </c>
      <c r="C28" s="19">
        <v>26</v>
      </c>
      <c r="D28" s="20">
        <v>4652</v>
      </c>
      <c r="E28" s="20">
        <v>8556</v>
      </c>
      <c r="F28" s="20">
        <v>85000</v>
      </c>
      <c r="G28" s="21">
        <v>33481</v>
      </c>
      <c r="H28" s="22">
        <v>2510</v>
      </c>
      <c r="I28" s="22">
        <v>119342</v>
      </c>
      <c r="J28" s="22">
        <v>49913</v>
      </c>
      <c r="K28" s="22">
        <v>161092</v>
      </c>
      <c r="L28" s="23">
        <v>242518</v>
      </c>
      <c r="M28" s="23">
        <v>54155</v>
      </c>
      <c r="N28" s="23">
        <v>18732</v>
      </c>
      <c r="O28" s="23"/>
      <c r="P28" s="16">
        <v>0</v>
      </c>
    </row>
    <row r="29" spans="1:17" x14ac:dyDescent="0.25">
      <c r="A29" s="24" t="s">
        <v>44</v>
      </c>
      <c r="B29" s="18">
        <v>649</v>
      </c>
      <c r="C29" s="19">
        <v>27</v>
      </c>
      <c r="D29" s="20">
        <v>25468</v>
      </c>
      <c r="E29" s="20">
        <v>44475</v>
      </c>
      <c r="F29" s="20">
        <v>13577</v>
      </c>
      <c r="G29" s="21">
        <v>15533</v>
      </c>
      <c r="H29" s="22">
        <v>22322</v>
      </c>
      <c r="I29" s="22">
        <v>7789</v>
      </c>
      <c r="J29" s="22">
        <v>57000</v>
      </c>
      <c r="K29" s="22">
        <v>47878</v>
      </c>
      <c r="L29" s="23">
        <v>237684</v>
      </c>
      <c r="M29" s="23">
        <v>70669</v>
      </c>
      <c r="N29" s="23">
        <v>77233</v>
      </c>
      <c r="O29" s="23">
        <v>90000</v>
      </c>
      <c r="P29" s="16">
        <v>0</v>
      </c>
    </row>
    <row r="30" spans="1:17" x14ac:dyDescent="0.25">
      <c r="A30" s="24" t="s">
        <v>45</v>
      </c>
      <c r="B30" s="18" t="s">
        <v>46</v>
      </c>
      <c r="C30" s="19">
        <v>28</v>
      </c>
      <c r="D30" s="20"/>
      <c r="E30" s="20"/>
      <c r="F30" s="20"/>
      <c r="G30" s="21"/>
      <c r="H30" s="22"/>
      <c r="I30" s="22"/>
      <c r="J30" s="22"/>
      <c r="K30" s="22"/>
      <c r="L30" s="23"/>
      <c r="M30" s="23"/>
      <c r="N30" s="23"/>
      <c r="O30" s="23"/>
      <c r="P30" s="16"/>
    </row>
    <row r="31" spans="1:17" x14ac:dyDescent="0.25">
      <c r="A31" s="24" t="s">
        <v>47</v>
      </c>
      <c r="B31" s="18">
        <v>662</v>
      </c>
      <c r="C31" s="19">
        <v>29</v>
      </c>
      <c r="D31" s="20"/>
      <c r="E31" s="20"/>
      <c r="F31" s="20"/>
      <c r="G31" s="21">
        <v>1137</v>
      </c>
      <c r="H31" s="22"/>
      <c r="I31" s="22"/>
      <c r="J31" s="22">
        <v>1167</v>
      </c>
      <c r="K31" s="22">
        <v>1336</v>
      </c>
      <c r="L31" s="23">
        <v>746</v>
      </c>
      <c r="M31" s="23">
        <v>503</v>
      </c>
      <c r="N31" s="23"/>
      <c r="O31" s="23"/>
      <c r="P31" s="16">
        <v>600</v>
      </c>
    </row>
    <row r="32" spans="1:17" ht="15.75" thickBot="1" x14ac:dyDescent="0.3">
      <c r="A32" s="34" t="s">
        <v>48</v>
      </c>
      <c r="B32" s="35">
        <v>672</v>
      </c>
      <c r="C32" s="36">
        <v>30</v>
      </c>
      <c r="D32" s="37">
        <v>5049750</v>
      </c>
      <c r="E32" s="38">
        <v>5331000</v>
      </c>
      <c r="F32" s="38">
        <v>5122500</v>
      </c>
      <c r="G32" s="39">
        <v>5200500</v>
      </c>
      <c r="H32" s="40">
        <v>5185000</v>
      </c>
      <c r="I32" s="40">
        <v>5104000</v>
      </c>
      <c r="J32" s="40">
        <v>5151000</v>
      </c>
      <c r="K32" s="40">
        <v>5179000</v>
      </c>
      <c r="L32" s="41">
        <v>5145500</v>
      </c>
      <c r="M32" s="41">
        <v>6125401</v>
      </c>
      <c r="N32" s="41">
        <v>6395482</v>
      </c>
      <c r="O32" s="41">
        <v>6950000</v>
      </c>
      <c r="P32" s="16">
        <v>7989900</v>
      </c>
    </row>
    <row r="33" spans="1:16" ht="30.75" thickBot="1" x14ac:dyDescent="0.3">
      <c r="A33" s="42" t="s">
        <v>49</v>
      </c>
      <c r="B33" s="3"/>
      <c r="C33" s="1">
        <v>31</v>
      </c>
      <c r="D33" s="43">
        <f>SUM(D21:D32)</f>
        <v>5567486</v>
      </c>
      <c r="E33" s="44">
        <f>SUM(E21:E32)</f>
        <v>5852794</v>
      </c>
      <c r="F33" s="44">
        <f>SUM(F21:F32)</f>
        <v>5657400</v>
      </c>
      <c r="G33" s="45">
        <v>5714804</v>
      </c>
      <c r="H33" s="46">
        <v>5686395</v>
      </c>
      <c r="I33" s="46">
        <v>5720209</v>
      </c>
      <c r="J33" s="46">
        <v>5723294</v>
      </c>
      <c r="K33" s="46">
        <v>5582194</v>
      </c>
      <c r="L33" s="47">
        <v>5848476</v>
      </c>
      <c r="M33" s="47">
        <v>6628586</v>
      </c>
      <c r="N33" s="47">
        <f>SUM(N22:N32)</f>
        <v>6903312</v>
      </c>
      <c r="O33" s="47">
        <v>7405000</v>
      </c>
      <c r="P33" s="48">
        <f>SUM(P21:P32)</f>
        <v>8500500</v>
      </c>
    </row>
    <row r="34" spans="1:16" ht="30.75" thickBot="1" x14ac:dyDescent="0.3">
      <c r="A34" s="49" t="s">
        <v>50</v>
      </c>
      <c r="B34" s="50"/>
      <c r="C34" s="51">
        <v>32</v>
      </c>
      <c r="D34" s="52">
        <f>SUM(D33-D20)</f>
        <v>5567485</v>
      </c>
      <c r="E34" s="11">
        <f>SUM(E33-E20)</f>
        <v>5852793</v>
      </c>
      <c r="F34" s="11">
        <f>SUM(F33-F20)</f>
        <v>5657399</v>
      </c>
      <c r="G34" s="12">
        <v>55959</v>
      </c>
      <c r="H34" s="13">
        <v>91375</v>
      </c>
      <c r="I34" s="13">
        <v>288936</v>
      </c>
      <c r="J34" s="13">
        <v>82581</v>
      </c>
      <c r="K34" s="13">
        <v>23626</v>
      </c>
      <c r="L34" s="14">
        <v>27938</v>
      </c>
      <c r="M34" s="53">
        <v>97195</v>
      </c>
      <c r="N34" s="53">
        <f>SUM(N33-N20)</f>
        <v>6903311</v>
      </c>
      <c r="O34" s="53">
        <v>0</v>
      </c>
      <c r="P34" s="48">
        <f>SUM(P33-P20)</f>
        <v>8500499</v>
      </c>
    </row>
    <row r="35" spans="1:16" x14ac:dyDescent="0.25">
      <c r="A35" s="54" t="s">
        <v>51</v>
      </c>
      <c r="B35" s="55">
        <v>591</v>
      </c>
      <c r="C35" s="56">
        <v>33</v>
      </c>
      <c r="D35" s="57"/>
      <c r="E35" s="11"/>
      <c r="F35" s="11"/>
      <c r="G35" s="21"/>
      <c r="H35" s="22">
        <v>0</v>
      </c>
      <c r="I35" s="22">
        <v>0</v>
      </c>
      <c r="J35" s="22">
        <v>0</v>
      </c>
      <c r="K35" s="22">
        <v>0</v>
      </c>
      <c r="L35" s="23">
        <v>0</v>
      </c>
      <c r="M35" s="14">
        <v>0</v>
      </c>
      <c r="N35" s="14"/>
      <c r="O35" s="14"/>
      <c r="P35" s="16"/>
    </row>
    <row r="36" spans="1:16" ht="30" thickBot="1" x14ac:dyDescent="0.3">
      <c r="A36" s="58" t="s">
        <v>52</v>
      </c>
      <c r="B36" s="59"/>
      <c r="C36" s="60">
        <v>34</v>
      </c>
      <c r="D36" s="61">
        <v>131325</v>
      </c>
      <c r="E36" s="62">
        <v>170471</v>
      </c>
      <c r="F36" s="62">
        <v>111165</v>
      </c>
      <c r="G36" s="63">
        <v>55959</v>
      </c>
      <c r="H36" s="64">
        <v>91375</v>
      </c>
      <c r="I36" s="64">
        <v>288936</v>
      </c>
      <c r="J36" s="64">
        <v>82581</v>
      </c>
      <c r="K36" s="64">
        <v>23626</v>
      </c>
      <c r="L36" s="65">
        <v>27938</v>
      </c>
      <c r="M36" s="65">
        <v>97195</v>
      </c>
      <c r="N36" s="65">
        <v>121643</v>
      </c>
      <c r="O36" s="65"/>
      <c r="P36" s="70"/>
    </row>
    <row r="37" spans="1:16" x14ac:dyDescent="0.25">
      <c r="K37" t="s">
        <v>53</v>
      </c>
      <c r="L37" t="s">
        <v>54</v>
      </c>
      <c r="M37" s="66">
        <v>882247</v>
      </c>
      <c r="N37" s="67">
        <v>1134492</v>
      </c>
    </row>
    <row r="38" spans="1:16" x14ac:dyDescent="0.25">
      <c r="K38" t="s">
        <v>55</v>
      </c>
      <c r="L38" s="68"/>
      <c r="M38" s="69">
        <f>SUM(M32-M37)</f>
        <v>5243154</v>
      </c>
      <c r="N38" s="69">
        <f>SUM(N32-N37)</f>
        <v>5260990</v>
      </c>
    </row>
  </sheetData>
  <mergeCells count="1">
    <mergeCell ref="A1:O1"/>
  </mergeCells>
  <conditionalFormatting sqref="D3:D17 D19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:E17 E19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:F17 F19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:G17 G1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3:H17 H1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17 I1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:J17 J19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K17 K1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:L17 L1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:M17 M19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3:N17 N1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17 O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7 P1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</vt:lpstr>
      <vt:lpstr>Náklady a výnosy</vt:lpstr>
      <vt:lpstr>Náklady a výnosy 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Burkert</dc:creator>
  <cp:lastModifiedBy>Miloš Kříž</cp:lastModifiedBy>
  <dcterms:created xsi:type="dcterms:W3CDTF">2024-10-07T07:22:16Z</dcterms:created>
  <dcterms:modified xsi:type="dcterms:W3CDTF">2024-10-11T07:59:13Z</dcterms:modified>
</cp:coreProperties>
</file>