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25" windowHeight="10455" firstSheet="9" activeTab="11"/>
  </bookViews>
  <sheets>
    <sheet name="Rekapitulace stavby" sheetId="1" r:id="rId1"/>
    <sheet name="List1" sheetId="13" r:id="rId2"/>
    <sheet name="List2" sheetId="14" r:id="rId3"/>
    <sheet name="List3" sheetId="15" r:id="rId4"/>
    <sheet name="List4" sheetId="16" r:id="rId5"/>
    <sheet name="List5" sheetId="17" r:id="rId6"/>
    <sheet name="SO 00 - Vedlejší a ostatn..." sheetId="2" r:id="rId7"/>
    <sheet name="SO 02 - Volejbalové hřiště" sheetId="3" r:id="rId8"/>
    <sheet name="SO 03 - Dopravní hřiště" sheetId="4" r:id="rId9"/>
    <sheet name="SO 04 - Běžecká dráha" sheetId="5" r:id="rId10"/>
    <sheet name="SO 05 - Workoutové hřiště..." sheetId="6" r:id="rId11"/>
    <sheet name="SO 06 - Rekonstrukce hřiš..." sheetId="7" r:id="rId12"/>
    <sheet name="SO 07 - Rekonstrukce hřiš..." sheetId="8" r:id="rId13"/>
    <sheet name="SO 08 - Doskočiště a dráh..." sheetId="9" r:id="rId14"/>
    <sheet name="SO 09 - Zpevněná přístupo..." sheetId="10" r:id="rId15"/>
    <sheet name="SO 10 - Umělé osvětlení s..." sheetId="11" r:id="rId16"/>
    <sheet name="Pokyny pro vyplnění" sheetId="12" r:id="rId17"/>
  </sheets>
  <definedNames>
    <definedName name="_xlnm._FilterDatabase" localSheetId="6" hidden="1">'SO 00 - Vedlejší a ostatn...'!$C$79:$K$96</definedName>
    <definedName name="_xlnm._FilterDatabase" localSheetId="7" hidden="1">'SO 02 - Volejbalové hřiště'!$C$90:$K$210</definedName>
    <definedName name="_xlnm._FilterDatabase" localSheetId="8" hidden="1">'SO 03 - Dopravní hřiště'!$C$78:$K$94</definedName>
    <definedName name="_xlnm._FilterDatabase" localSheetId="9" hidden="1">'SO 04 - Běžecká dráha'!$C$102:$K$514</definedName>
    <definedName name="_xlnm._FilterDatabase" localSheetId="10" hidden="1">'SO 05 - Workoutové hřiště...'!$C$93:$K$202</definedName>
    <definedName name="_xlnm._FilterDatabase" localSheetId="11" hidden="1">'SO 06 - Rekonstrukce hřiš...'!$C$97:$K$302</definedName>
    <definedName name="_xlnm._FilterDatabase" localSheetId="12" hidden="1">'SO 07 - Rekonstrukce hřiš...'!$C$99:$K$301</definedName>
    <definedName name="_xlnm._FilterDatabase" localSheetId="13" hidden="1">'SO 08 - Doskočiště a dráh...'!$C$96:$K$233</definedName>
    <definedName name="_xlnm._FilterDatabase" localSheetId="14" hidden="1">'SO 09 - Zpevněná přístupo...'!$C$94:$K$219</definedName>
    <definedName name="_xlnm._FilterDatabase" localSheetId="15" hidden="1">'SO 10 - Umělé osvětlení s...'!$C$77:$K$81</definedName>
    <definedName name="_xlnm.Print_Titles" localSheetId="0">'Rekapitulace stavby'!$49:$49</definedName>
    <definedName name="_xlnm.Print_Titles" localSheetId="6">'SO 00 - Vedlejší a ostatn...'!$79:$79</definedName>
    <definedName name="_xlnm.Print_Titles" localSheetId="7">'SO 02 - Volejbalové hřiště'!$90:$90</definedName>
    <definedName name="_xlnm.Print_Titles" localSheetId="8">'SO 03 - Dopravní hřiště'!$78:$78</definedName>
    <definedName name="_xlnm.Print_Titles" localSheetId="9">'SO 04 - Běžecká dráha'!$102:$102</definedName>
    <definedName name="_xlnm.Print_Titles" localSheetId="10">'SO 05 - Workoutové hřiště...'!$93:$93</definedName>
    <definedName name="_xlnm.Print_Titles" localSheetId="11">'SO 06 - Rekonstrukce hřiš...'!$97:$97</definedName>
    <definedName name="_xlnm.Print_Titles" localSheetId="12">'SO 07 - Rekonstrukce hřiš...'!$99:$99</definedName>
    <definedName name="_xlnm.Print_Titles" localSheetId="13">'SO 08 - Doskočiště a dráh...'!$96:$96</definedName>
    <definedName name="_xlnm.Print_Titles" localSheetId="14">'SO 09 - Zpevněná přístupo...'!$94:$94</definedName>
    <definedName name="_xlnm.Print_Titles" localSheetId="15">'SO 10 - Umělé osvětlení s...'!$77:$77</definedName>
    <definedName name="_xlnm.Print_Area" localSheetId="1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stavby'!$C$39:$AQ$62</definedName>
    <definedName name="_xlnm.Print_Area" localSheetId="6">'SO 00 - Vedlejší a ostatn...'!$C$4:$J$36,'SO 00 - Vedlejší a ostatn...'!$C$42:$J$61,'SO 00 - Vedlejší a ostatn...'!$C$67:$K$96</definedName>
    <definedName name="_xlnm.Print_Area" localSheetId="7">'SO 02 - Volejbalové hřiště'!$C$4:$J$36,'SO 02 - Volejbalové hřiště'!$C$42:$J$72,'SO 02 - Volejbalové hřiště'!$C$78:$K$210</definedName>
    <definedName name="_xlnm.Print_Area" localSheetId="8">'SO 03 - Dopravní hřiště'!$C$4:$J$36,'SO 03 - Dopravní hřiště'!$C$42:$J$60,'SO 03 - Dopravní hřiště'!$C$66:$K$94</definedName>
    <definedName name="_xlnm.Print_Area" localSheetId="9">'SO 04 - Běžecká dráha'!$C$4:$J$36,'SO 04 - Běžecká dráha'!$C$42:$J$84,'SO 04 - Běžecká dráha'!$C$90:$K$514</definedName>
    <definedName name="_xlnm.Print_Area" localSheetId="10">'SO 05 - Workoutové hřiště...'!$C$4:$J$36,'SO 05 - Workoutové hřiště...'!$C$42:$J$75,'SO 05 - Workoutové hřiště...'!$C$81:$K$202</definedName>
    <definedName name="_xlnm.Print_Area" localSheetId="11">'SO 06 - Rekonstrukce hřiš...'!$C$4:$J$36,'SO 06 - Rekonstrukce hřiš...'!$C$42:$J$79,'SO 06 - Rekonstrukce hřiš...'!$C$85:$K$302</definedName>
    <definedName name="_xlnm.Print_Area" localSheetId="12">'SO 07 - Rekonstrukce hřiš...'!$C$4:$J$36,'SO 07 - Rekonstrukce hřiš...'!$C$42:$J$81,'SO 07 - Rekonstrukce hřiš...'!$C$87:$K$301</definedName>
    <definedName name="_xlnm.Print_Area" localSheetId="13">'SO 08 - Doskočiště a dráh...'!$C$4:$J$36,'SO 08 - Doskočiště a dráh...'!$C$42:$J$78,'SO 08 - Doskočiště a dráh...'!$C$84:$K$233</definedName>
    <definedName name="_xlnm.Print_Area" localSheetId="14">'SO 09 - Zpevněná přístupo...'!$C$4:$J$36,'SO 09 - Zpevněná přístupo...'!$C$42:$J$76,'SO 09 - Zpevněná přístupo...'!$C$82:$K$219</definedName>
    <definedName name="_xlnm.Print_Area" localSheetId="15">'SO 10 - Umělé osvětlení s...'!$C$4:$J$36,'SO 10 - Umělé osvětlení s...'!$C$42:$J$59,'SO 10 - Umělé osvětlení s...'!$C$65:$K$81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61" i="1" l="1"/>
  <c r="AX61" i="1"/>
  <c r="BI81" i="11"/>
  <c r="F34" i="11" s="1"/>
  <c r="BD61" i="1" s="1"/>
  <c r="BH81" i="11"/>
  <c r="F33" i="11" s="1"/>
  <c r="BC61" i="1" s="1"/>
  <c r="BG81" i="11"/>
  <c r="F32" i="11" s="1"/>
  <c r="BB61" i="1" s="1"/>
  <c r="BF81" i="11"/>
  <c r="J31" i="11" s="1"/>
  <c r="AW61" i="1" s="1"/>
  <c r="F31" i="11"/>
  <c r="BA61" i="1" s="1"/>
  <c r="T81" i="11"/>
  <c r="T80" i="11" s="1"/>
  <c r="T79" i="11" s="1"/>
  <c r="T78" i="11" s="1"/>
  <c r="R81" i="11"/>
  <c r="R80" i="11"/>
  <c r="R79" i="11"/>
  <c r="R78" i="11" s="1"/>
  <c r="P81" i="11"/>
  <c r="P80" i="11" s="1"/>
  <c r="P79" i="11" s="1"/>
  <c r="P78" i="11" s="1"/>
  <c r="AU61" i="1" s="1"/>
  <c r="BK81" i="11"/>
  <c r="BK80" i="11"/>
  <c r="J81" i="11"/>
  <c r="BE81" i="11" s="1"/>
  <c r="J30" i="11" s="1"/>
  <c r="AV61" i="1" s="1"/>
  <c r="J74" i="11"/>
  <c r="F74" i="11"/>
  <c r="F72" i="11"/>
  <c r="E70" i="11"/>
  <c r="J51" i="11"/>
  <c r="F51" i="11"/>
  <c r="F49" i="11"/>
  <c r="E47" i="11"/>
  <c r="J18" i="11"/>
  <c r="E18" i="11"/>
  <c r="F75" i="11" s="1"/>
  <c r="J17" i="11"/>
  <c r="J12" i="11"/>
  <c r="J49" i="11" s="1"/>
  <c r="J72" i="11"/>
  <c r="E7" i="11"/>
  <c r="E68" i="11" s="1"/>
  <c r="AY60" i="1"/>
  <c r="AX60" i="1"/>
  <c r="BI219" i="10"/>
  <c r="BH219" i="10"/>
  <c r="BG219" i="10"/>
  <c r="BF219" i="10"/>
  <c r="T219" i="10"/>
  <c r="T218" i="10" s="1"/>
  <c r="R219" i="10"/>
  <c r="R218" i="10"/>
  <c r="P219" i="10"/>
  <c r="P218" i="10" s="1"/>
  <c r="BK219" i="10"/>
  <c r="BK218" i="10"/>
  <c r="J218" i="10" s="1"/>
  <c r="J75" i="10" s="1"/>
  <c r="J219" i="10"/>
  <c r="BE219" i="10" s="1"/>
  <c r="BI217" i="10"/>
  <c r="BH217" i="10"/>
  <c r="BG217" i="10"/>
  <c r="BF217" i="10"/>
  <c r="T217" i="10"/>
  <c r="R217" i="10"/>
  <c r="P217" i="10"/>
  <c r="BK217" i="10"/>
  <c r="J217" i="10"/>
  <c r="BE217" i="10"/>
  <c r="BI216" i="10"/>
  <c r="BH216" i="10"/>
  <c r="BG216" i="10"/>
  <c r="BF216" i="10"/>
  <c r="T216" i="10"/>
  <c r="R216" i="10"/>
  <c r="P216" i="10"/>
  <c r="BK216" i="10"/>
  <c r="J216" i="10"/>
  <c r="BE216" i="10"/>
  <c r="BI215" i="10"/>
  <c r="BH215" i="10"/>
  <c r="BG215" i="10"/>
  <c r="BF215" i="10"/>
  <c r="T215" i="10"/>
  <c r="R215" i="10"/>
  <c r="R210" i="10" s="1"/>
  <c r="P215" i="10"/>
  <c r="BK215" i="10"/>
  <c r="J215" i="10"/>
  <c r="BE215" i="10" s="1"/>
  <c r="BI214" i="10"/>
  <c r="BH214" i="10"/>
  <c r="BG214" i="10"/>
  <c r="BF214" i="10"/>
  <c r="T214" i="10"/>
  <c r="R214" i="10"/>
  <c r="P214" i="10"/>
  <c r="BK214" i="10"/>
  <c r="J214" i="10"/>
  <c r="BE214" i="10" s="1"/>
  <c r="BI212" i="10"/>
  <c r="BH212" i="10"/>
  <c r="BG212" i="10"/>
  <c r="BF212" i="10"/>
  <c r="T212" i="10"/>
  <c r="R212" i="10"/>
  <c r="P212" i="10"/>
  <c r="BK212" i="10"/>
  <c r="J212" i="10"/>
  <c r="BE212" i="10"/>
  <c r="BI211" i="10"/>
  <c r="BH211" i="10"/>
  <c r="BG211" i="10"/>
  <c r="BF211" i="10"/>
  <c r="T211" i="10"/>
  <c r="R211" i="10"/>
  <c r="P211" i="10"/>
  <c r="BK211" i="10"/>
  <c r="J211" i="10"/>
  <c r="BE211" i="10" s="1"/>
  <c r="BI206" i="10"/>
  <c r="BH206" i="10"/>
  <c r="BG206" i="10"/>
  <c r="BF206" i="10"/>
  <c r="T206" i="10"/>
  <c r="R206" i="10"/>
  <c r="P206" i="10"/>
  <c r="BK206" i="10"/>
  <c r="J206" i="10"/>
  <c r="BE206" i="10"/>
  <c r="BI204" i="10"/>
  <c r="BH204" i="10"/>
  <c r="BG204" i="10"/>
  <c r="BF204" i="10"/>
  <c r="T204" i="10"/>
  <c r="T190" i="10" s="1"/>
  <c r="R204" i="10"/>
  <c r="P204" i="10"/>
  <c r="BK204" i="10"/>
  <c r="J204" i="10"/>
  <c r="BE204" i="10" s="1"/>
  <c r="BI200" i="10"/>
  <c r="BH200" i="10"/>
  <c r="BG200" i="10"/>
  <c r="BF200" i="10"/>
  <c r="T200" i="10"/>
  <c r="R200" i="10"/>
  <c r="P200" i="10"/>
  <c r="BK200" i="10"/>
  <c r="J200" i="10"/>
  <c r="BE200" i="10"/>
  <c r="BI196" i="10"/>
  <c r="BH196" i="10"/>
  <c r="BG196" i="10"/>
  <c r="BF196" i="10"/>
  <c r="T196" i="10"/>
  <c r="R196" i="10"/>
  <c r="P196" i="10"/>
  <c r="BK196" i="10"/>
  <c r="J196" i="10"/>
  <c r="BE196" i="10" s="1"/>
  <c r="BI191" i="10"/>
  <c r="BH191" i="10"/>
  <c r="BG191" i="10"/>
  <c r="BF191" i="10"/>
  <c r="T191" i="10"/>
  <c r="R191" i="10"/>
  <c r="P191" i="10"/>
  <c r="P190" i="10" s="1"/>
  <c r="BK191" i="10"/>
  <c r="J191" i="10"/>
  <c r="BE191" i="10"/>
  <c r="BI187" i="10"/>
  <c r="BH187" i="10"/>
  <c r="BG187" i="10"/>
  <c r="BF187" i="10"/>
  <c r="T187" i="10"/>
  <c r="T186" i="10" s="1"/>
  <c r="T185" i="10" s="1"/>
  <c r="R187" i="10"/>
  <c r="R186" i="10" s="1"/>
  <c r="R185" i="10"/>
  <c r="P187" i="10"/>
  <c r="P186" i="10" s="1"/>
  <c r="P185" i="10" s="1"/>
  <c r="BK187" i="10"/>
  <c r="BK186" i="10" s="1"/>
  <c r="J187" i="10"/>
  <c r="BE187" i="10" s="1"/>
  <c r="BI181" i="10"/>
  <c r="BH181" i="10"/>
  <c r="BG181" i="10"/>
  <c r="BF181" i="10"/>
  <c r="T181" i="10"/>
  <c r="R181" i="10"/>
  <c r="P181" i="10"/>
  <c r="BK181" i="10"/>
  <c r="J181" i="10"/>
  <c r="BE181" i="10"/>
  <c r="BI178" i="10"/>
  <c r="BH178" i="10"/>
  <c r="BG178" i="10"/>
  <c r="BF178" i="10"/>
  <c r="T178" i="10"/>
  <c r="T177" i="10" s="1"/>
  <c r="R178" i="10"/>
  <c r="P178" i="10"/>
  <c r="P177" i="10"/>
  <c r="BK178" i="10"/>
  <c r="BK177" i="10"/>
  <c r="J177" i="10" s="1"/>
  <c r="J69" i="10" s="1"/>
  <c r="J178" i="10"/>
  <c r="BE178" i="10"/>
  <c r="BI174" i="10"/>
  <c r="BH174" i="10"/>
  <c r="BG174" i="10"/>
  <c r="BF174" i="10"/>
  <c r="T174" i="10"/>
  <c r="R174" i="10"/>
  <c r="P174" i="10"/>
  <c r="BK174" i="10"/>
  <c r="J174" i="10"/>
  <c r="BE174" i="10"/>
  <c r="BI171" i="10"/>
  <c r="BH171" i="10"/>
  <c r="BG171" i="10"/>
  <c r="BF171" i="10"/>
  <c r="T171" i="10"/>
  <c r="T170" i="10"/>
  <c r="R171" i="10"/>
  <c r="R170" i="10"/>
  <c r="P171" i="10"/>
  <c r="P170" i="10"/>
  <c r="BK171" i="10"/>
  <c r="J171" i="10"/>
  <c r="BE171" i="10" s="1"/>
  <c r="BI167" i="10"/>
  <c r="BH167" i="10"/>
  <c r="BG167" i="10"/>
  <c r="BF167" i="10"/>
  <c r="T167" i="10"/>
  <c r="R167" i="10"/>
  <c r="P167" i="10"/>
  <c r="BK167" i="10"/>
  <c r="J167" i="10"/>
  <c r="BE167" i="10" s="1"/>
  <c r="BI164" i="10"/>
  <c r="BH164" i="10"/>
  <c r="BG164" i="10"/>
  <c r="BF164" i="10"/>
  <c r="T164" i="10"/>
  <c r="T163" i="10" s="1"/>
  <c r="T162" i="10" s="1"/>
  <c r="R164" i="10"/>
  <c r="R163" i="10" s="1"/>
  <c r="P164" i="10"/>
  <c r="P163" i="10" s="1"/>
  <c r="BK164" i="10"/>
  <c r="BK163" i="10" s="1"/>
  <c r="J164" i="10"/>
  <c r="BE164" i="10"/>
  <c r="BI160" i="10"/>
  <c r="BH160" i="10"/>
  <c r="BG160" i="10"/>
  <c r="BF160" i="10"/>
  <c r="T160" i="10"/>
  <c r="T159" i="10" s="1"/>
  <c r="T158" i="10" s="1"/>
  <c r="R160" i="10"/>
  <c r="R159" i="10" s="1"/>
  <c r="R158" i="10" s="1"/>
  <c r="P160" i="10"/>
  <c r="P159" i="10" s="1"/>
  <c r="P158" i="10" s="1"/>
  <c r="BK160" i="10"/>
  <c r="BK159" i="10" s="1"/>
  <c r="J160" i="10"/>
  <c r="BE160" i="10"/>
  <c r="BI155" i="10"/>
  <c r="BH155" i="10"/>
  <c r="BG155" i="10"/>
  <c r="BF155" i="10"/>
  <c r="T155" i="10"/>
  <c r="R155" i="10"/>
  <c r="P155" i="10"/>
  <c r="BK155" i="10"/>
  <c r="J155" i="10"/>
  <c r="BE155" i="10" s="1"/>
  <c r="BI152" i="10"/>
  <c r="BH152" i="10"/>
  <c r="BG152" i="10"/>
  <c r="BF152" i="10"/>
  <c r="T152" i="10"/>
  <c r="R152" i="10"/>
  <c r="P152" i="10"/>
  <c r="BK152" i="10"/>
  <c r="J152" i="10"/>
  <c r="BE152" i="10"/>
  <c r="BI149" i="10"/>
  <c r="BH149" i="10"/>
  <c r="BG149" i="10"/>
  <c r="BF149" i="10"/>
  <c r="T149" i="10"/>
  <c r="R149" i="10"/>
  <c r="P149" i="10"/>
  <c r="BK149" i="10"/>
  <c r="J149" i="10"/>
  <c r="BE149" i="10"/>
  <c r="BI146" i="10"/>
  <c r="BH146" i="10"/>
  <c r="BG146" i="10"/>
  <c r="BF146" i="10"/>
  <c r="T146" i="10"/>
  <c r="R146" i="10"/>
  <c r="P146" i="10"/>
  <c r="BK146" i="10"/>
  <c r="J146" i="10"/>
  <c r="BE146" i="10"/>
  <c r="BI141" i="10"/>
  <c r="BH141" i="10"/>
  <c r="BG141" i="10"/>
  <c r="BF141" i="10"/>
  <c r="T141" i="10"/>
  <c r="R141" i="10"/>
  <c r="P141" i="10"/>
  <c r="BK141" i="10"/>
  <c r="J141" i="10"/>
  <c r="BE141" i="10"/>
  <c r="BI138" i="10"/>
  <c r="BH138" i="10"/>
  <c r="BG138" i="10"/>
  <c r="BF138" i="10"/>
  <c r="T138" i="10"/>
  <c r="R138" i="10"/>
  <c r="P138" i="10"/>
  <c r="BK138" i="10"/>
  <c r="J138" i="10"/>
  <c r="BE138" i="10"/>
  <c r="BI136" i="10"/>
  <c r="BH136" i="10"/>
  <c r="BG136" i="10"/>
  <c r="BF136" i="10"/>
  <c r="T136" i="10"/>
  <c r="T135" i="10" s="1"/>
  <c r="R136" i="10"/>
  <c r="P136" i="10"/>
  <c r="BK136" i="10"/>
  <c r="J136" i="10"/>
  <c r="BE136" i="10" s="1"/>
  <c r="BI133" i="10"/>
  <c r="BH133" i="10"/>
  <c r="BG133" i="10"/>
  <c r="BF133" i="10"/>
  <c r="T133" i="10"/>
  <c r="R133" i="10"/>
  <c r="P133" i="10"/>
  <c r="BK133" i="10"/>
  <c r="J133" i="10"/>
  <c r="BE133" i="10"/>
  <c r="BI131" i="10"/>
  <c r="BH131" i="10"/>
  <c r="BG131" i="10"/>
  <c r="BF131" i="10"/>
  <c r="T131" i="10"/>
  <c r="R131" i="10"/>
  <c r="P131" i="10"/>
  <c r="BK131" i="10"/>
  <c r="BK125" i="10" s="1"/>
  <c r="J125" i="10" s="1"/>
  <c r="J62" i="10" s="1"/>
  <c r="J131" i="10"/>
  <c r="BE131" i="10" s="1"/>
  <c r="BI129" i="10"/>
  <c r="BH129" i="10"/>
  <c r="BG129" i="10"/>
  <c r="BF129" i="10"/>
  <c r="T129" i="10"/>
  <c r="R129" i="10"/>
  <c r="R125" i="10" s="1"/>
  <c r="P129" i="10"/>
  <c r="BK129" i="10"/>
  <c r="J129" i="10"/>
  <c r="BE129" i="10"/>
  <c r="BI126" i="10"/>
  <c r="BH126" i="10"/>
  <c r="BG126" i="10"/>
  <c r="BF126" i="10"/>
  <c r="T126" i="10"/>
  <c r="R126" i="10"/>
  <c r="P126" i="10"/>
  <c r="P125" i="10" s="1"/>
  <c r="BK126" i="10"/>
  <c r="J126" i="10"/>
  <c r="BE126" i="10" s="1"/>
  <c r="BI123" i="10"/>
  <c r="BH123" i="10"/>
  <c r="BG123" i="10"/>
  <c r="BF123" i="10"/>
  <c r="T123" i="10"/>
  <c r="R123" i="10"/>
  <c r="P123" i="10"/>
  <c r="BK123" i="10"/>
  <c r="J123" i="10"/>
  <c r="BE123" i="10"/>
  <c r="BI120" i="10"/>
  <c r="BH120" i="10"/>
  <c r="BG120" i="10"/>
  <c r="BF120" i="10"/>
  <c r="T120" i="10"/>
  <c r="T114" i="10" s="1"/>
  <c r="R120" i="10"/>
  <c r="P120" i="10"/>
  <c r="BK120" i="10"/>
  <c r="J120" i="10"/>
  <c r="BE120" i="10" s="1"/>
  <c r="BI117" i="10"/>
  <c r="BH117" i="10"/>
  <c r="BG117" i="10"/>
  <c r="BF117" i="10"/>
  <c r="T117" i="10"/>
  <c r="R117" i="10"/>
  <c r="P117" i="10"/>
  <c r="BK117" i="10"/>
  <c r="J117" i="10"/>
  <c r="BE117" i="10"/>
  <c r="BI115" i="10"/>
  <c r="BH115" i="10"/>
  <c r="BG115" i="10"/>
  <c r="BF115" i="10"/>
  <c r="T115" i="10"/>
  <c r="R115" i="10"/>
  <c r="P115" i="10"/>
  <c r="BK115" i="10"/>
  <c r="J115" i="10"/>
  <c r="BE115" i="10" s="1"/>
  <c r="BI111" i="10"/>
  <c r="BH111" i="10"/>
  <c r="BG111" i="10"/>
  <c r="BF111" i="10"/>
  <c r="T111" i="10"/>
  <c r="R111" i="10"/>
  <c r="P111" i="10"/>
  <c r="BK111" i="10"/>
  <c r="J111" i="10"/>
  <c r="BE111" i="10" s="1"/>
  <c r="BI106" i="10"/>
  <c r="BH106" i="10"/>
  <c r="BG106" i="10"/>
  <c r="BF106" i="10"/>
  <c r="T106" i="10"/>
  <c r="T105" i="10" s="1"/>
  <c r="R106" i="10"/>
  <c r="R105" i="10" s="1"/>
  <c r="P106" i="10"/>
  <c r="P105" i="10"/>
  <c r="BK106" i="10"/>
  <c r="BK105" i="10" s="1"/>
  <c r="J105" i="10" s="1"/>
  <c r="J60" i="10" s="1"/>
  <c r="J106" i="10"/>
  <c r="BE106" i="10"/>
  <c r="BI102" i="10"/>
  <c r="BH102" i="10"/>
  <c r="BG102" i="10"/>
  <c r="BF102" i="10"/>
  <c r="T102" i="10"/>
  <c r="R102" i="10"/>
  <c r="P102" i="10"/>
  <c r="BK102" i="10"/>
  <c r="BK98" i="10" s="1"/>
  <c r="J102" i="10"/>
  <c r="BE102" i="10"/>
  <c r="BI99" i="10"/>
  <c r="BH99" i="10"/>
  <c r="BG99" i="10"/>
  <c r="BF99" i="10"/>
  <c r="T99" i="10"/>
  <c r="T98" i="10" s="1"/>
  <c r="R99" i="10"/>
  <c r="R98" i="10"/>
  <c r="P99" i="10"/>
  <c r="BK99" i="10"/>
  <c r="J99" i="10"/>
  <c r="BE99" i="10"/>
  <c r="J91" i="10"/>
  <c r="F91" i="10"/>
  <c r="F89" i="10"/>
  <c r="E87" i="10"/>
  <c r="J51" i="10"/>
  <c r="F51" i="10"/>
  <c r="F49" i="10"/>
  <c r="E47" i="10"/>
  <c r="J18" i="10"/>
  <c r="E18" i="10"/>
  <c r="J17" i="10"/>
  <c r="J12" i="10"/>
  <c r="J89" i="10" s="1"/>
  <c r="E7" i="10"/>
  <c r="AY59" i="1"/>
  <c r="AX59" i="1"/>
  <c r="BI233" i="9"/>
  <c r="BH233" i="9"/>
  <c r="BG233" i="9"/>
  <c r="BF233" i="9"/>
  <c r="T233" i="9"/>
  <c r="T232" i="9" s="1"/>
  <c r="R233" i="9"/>
  <c r="R232" i="9" s="1"/>
  <c r="P233" i="9"/>
  <c r="P232" i="9" s="1"/>
  <c r="BK233" i="9"/>
  <c r="BK232" i="9"/>
  <c r="J232" i="9" s="1"/>
  <c r="J77" i="9" s="1"/>
  <c r="J233" i="9"/>
  <c r="BE233" i="9" s="1"/>
  <c r="BI228" i="9"/>
  <c r="BH228" i="9"/>
  <c r="BG228" i="9"/>
  <c r="BF228" i="9"/>
  <c r="T228" i="9"/>
  <c r="R228" i="9"/>
  <c r="P228" i="9"/>
  <c r="BK228" i="9"/>
  <c r="J228" i="9"/>
  <c r="BE228" i="9" s="1"/>
  <c r="BI225" i="9"/>
  <c r="BH225" i="9"/>
  <c r="BG225" i="9"/>
  <c r="BF225" i="9"/>
  <c r="T225" i="9"/>
  <c r="R225" i="9"/>
  <c r="R224" i="9" s="1"/>
  <c r="R223" i="9" s="1"/>
  <c r="P225" i="9"/>
  <c r="P224" i="9" s="1"/>
  <c r="P223" i="9" s="1"/>
  <c r="BK225" i="9"/>
  <c r="BK224" i="9" s="1"/>
  <c r="J225" i="9"/>
  <c r="BE225" i="9" s="1"/>
  <c r="BI221" i="9"/>
  <c r="BH221" i="9"/>
  <c r="BG221" i="9"/>
  <c r="BF221" i="9"/>
  <c r="T221" i="9"/>
  <c r="R221" i="9"/>
  <c r="P221" i="9"/>
  <c r="BK221" i="9"/>
  <c r="J221" i="9"/>
  <c r="BE221" i="9" s="1"/>
  <c r="BI220" i="9"/>
  <c r="BH220" i="9"/>
  <c r="BG220" i="9"/>
  <c r="BF220" i="9"/>
  <c r="T220" i="9"/>
  <c r="T219" i="9" s="1"/>
  <c r="T218" i="9" s="1"/>
  <c r="R220" i="9"/>
  <c r="R219" i="9" s="1"/>
  <c r="R218" i="9" s="1"/>
  <c r="P220" i="9"/>
  <c r="BK220" i="9"/>
  <c r="BK219" i="9" s="1"/>
  <c r="J220" i="9"/>
  <c r="BE220" i="9" s="1"/>
  <c r="BI217" i="9"/>
  <c r="BH217" i="9"/>
  <c r="BG217" i="9"/>
  <c r="BF217" i="9"/>
  <c r="T217" i="9"/>
  <c r="R217" i="9"/>
  <c r="P217" i="9"/>
  <c r="BK217" i="9"/>
  <c r="J217" i="9"/>
  <c r="BE217" i="9" s="1"/>
  <c r="BI215" i="9"/>
  <c r="BH215" i="9"/>
  <c r="BG215" i="9"/>
  <c r="BF215" i="9"/>
  <c r="T215" i="9"/>
  <c r="R215" i="9"/>
  <c r="P215" i="9"/>
  <c r="BK215" i="9"/>
  <c r="J215" i="9"/>
  <c r="BE215" i="9"/>
  <c r="BI213" i="9"/>
  <c r="BH213" i="9"/>
  <c r="BG213" i="9"/>
  <c r="BF213" i="9"/>
  <c r="T213" i="9"/>
  <c r="R213" i="9"/>
  <c r="P213" i="9"/>
  <c r="P212" i="9" s="1"/>
  <c r="BK213" i="9"/>
  <c r="J213" i="9"/>
  <c r="BE213" i="9"/>
  <c r="BI209" i="9"/>
  <c r="BH209" i="9"/>
  <c r="BG209" i="9"/>
  <c r="BF209" i="9"/>
  <c r="T209" i="9"/>
  <c r="R209" i="9"/>
  <c r="P209" i="9"/>
  <c r="BK209" i="9"/>
  <c r="J209" i="9"/>
  <c r="BE209" i="9" s="1"/>
  <c r="BI206" i="9"/>
  <c r="BH206" i="9"/>
  <c r="BG206" i="9"/>
  <c r="BF206" i="9"/>
  <c r="T206" i="9"/>
  <c r="T205" i="9" s="1"/>
  <c r="R206" i="9"/>
  <c r="R205" i="9" s="1"/>
  <c r="P206" i="9"/>
  <c r="P205" i="9" s="1"/>
  <c r="BK206" i="9"/>
  <c r="J206" i="9"/>
  <c r="BE206" i="9"/>
  <c r="BI202" i="9"/>
  <c r="BH202" i="9"/>
  <c r="BG202" i="9"/>
  <c r="BF202" i="9"/>
  <c r="T202" i="9"/>
  <c r="R202" i="9"/>
  <c r="P202" i="9"/>
  <c r="BK202" i="9"/>
  <c r="J202" i="9"/>
  <c r="BE202" i="9" s="1"/>
  <c r="BI199" i="9"/>
  <c r="BH199" i="9"/>
  <c r="BG199" i="9"/>
  <c r="BF199" i="9"/>
  <c r="T199" i="9"/>
  <c r="R199" i="9"/>
  <c r="P199" i="9"/>
  <c r="BK199" i="9"/>
  <c r="BK198" i="9" s="1"/>
  <c r="J198" i="9" s="1"/>
  <c r="J70" i="9" s="1"/>
  <c r="J199" i="9"/>
  <c r="BE199" i="9" s="1"/>
  <c r="BI195" i="9"/>
  <c r="BH195" i="9"/>
  <c r="BG195" i="9"/>
  <c r="BF195" i="9"/>
  <c r="T195" i="9"/>
  <c r="R195" i="9"/>
  <c r="P195" i="9"/>
  <c r="BK195" i="9"/>
  <c r="J195" i="9"/>
  <c r="BE195" i="9" s="1"/>
  <c r="BI192" i="9"/>
  <c r="BH192" i="9"/>
  <c r="BG192" i="9"/>
  <c r="BF192" i="9"/>
  <c r="T192" i="9"/>
  <c r="R192" i="9"/>
  <c r="P192" i="9"/>
  <c r="BK192" i="9"/>
  <c r="J192" i="9"/>
  <c r="BE192" i="9" s="1"/>
  <c r="BI188" i="9"/>
  <c r="BH188" i="9"/>
  <c r="BG188" i="9"/>
  <c r="BF188" i="9"/>
  <c r="T188" i="9"/>
  <c r="R188" i="9"/>
  <c r="R187" i="9"/>
  <c r="P188" i="9"/>
  <c r="BK188" i="9"/>
  <c r="BK187" i="9" s="1"/>
  <c r="J187" i="9" s="1"/>
  <c r="J69" i="9" s="1"/>
  <c r="J188" i="9"/>
  <c r="BE188" i="9"/>
  <c r="BI184" i="9"/>
  <c r="BH184" i="9"/>
  <c r="BG184" i="9"/>
  <c r="BF184" i="9"/>
  <c r="T184" i="9"/>
  <c r="T183" i="9"/>
  <c r="T182" i="9" s="1"/>
  <c r="R184" i="9"/>
  <c r="R183" i="9"/>
  <c r="R182" i="9" s="1"/>
  <c r="P184" i="9"/>
  <c r="P183" i="9" s="1"/>
  <c r="P182" i="9" s="1"/>
  <c r="BK184" i="9"/>
  <c r="BK183" i="9" s="1"/>
  <c r="J184" i="9"/>
  <c r="BE184" i="9" s="1"/>
  <c r="BI180" i="9"/>
  <c r="BH180" i="9"/>
  <c r="BG180" i="9"/>
  <c r="BF180" i="9"/>
  <c r="T180" i="9"/>
  <c r="R180" i="9"/>
  <c r="P180" i="9"/>
  <c r="BK180" i="9"/>
  <c r="J180" i="9"/>
  <c r="BE180" i="9"/>
  <c r="BI178" i="9"/>
  <c r="BH178" i="9"/>
  <c r="BG178" i="9"/>
  <c r="BF178" i="9"/>
  <c r="T178" i="9"/>
  <c r="R178" i="9"/>
  <c r="R161" i="9" s="1"/>
  <c r="R160" i="9" s="1"/>
  <c r="P178" i="9"/>
  <c r="BK178" i="9"/>
  <c r="J178" i="9"/>
  <c r="BE178" i="9"/>
  <c r="BI174" i="9"/>
  <c r="BH174" i="9"/>
  <c r="BG174" i="9"/>
  <c r="BF174" i="9"/>
  <c r="T174" i="9"/>
  <c r="R174" i="9"/>
  <c r="P174" i="9"/>
  <c r="BK174" i="9"/>
  <c r="J174" i="9"/>
  <c r="BE174" i="9" s="1"/>
  <c r="BI172" i="9"/>
  <c r="BH172" i="9"/>
  <c r="BG172" i="9"/>
  <c r="BF172" i="9"/>
  <c r="T172" i="9"/>
  <c r="R172" i="9"/>
  <c r="P172" i="9"/>
  <c r="BK172" i="9"/>
  <c r="J172" i="9"/>
  <c r="BE172" i="9" s="1"/>
  <c r="BI168" i="9"/>
  <c r="BH168" i="9"/>
  <c r="BG168" i="9"/>
  <c r="BF168" i="9"/>
  <c r="T168" i="9"/>
  <c r="R168" i="9"/>
  <c r="P168" i="9"/>
  <c r="BK168" i="9"/>
  <c r="J168" i="9"/>
  <c r="BE168" i="9" s="1"/>
  <c r="BI165" i="9"/>
  <c r="BH165" i="9"/>
  <c r="BG165" i="9"/>
  <c r="BF165" i="9"/>
  <c r="T165" i="9"/>
  <c r="R165" i="9"/>
  <c r="P165" i="9"/>
  <c r="BK165" i="9"/>
  <c r="J165" i="9"/>
  <c r="BE165" i="9" s="1"/>
  <c r="BI162" i="9"/>
  <c r="BH162" i="9"/>
  <c r="BG162" i="9"/>
  <c r="BF162" i="9"/>
  <c r="T162" i="9"/>
  <c r="R162" i="9"/>
  <c r="P162" i="9"/>
  <c r="BK162" i="9"/>
  <c r="BK161" i="9" s="1"/>
  <c r="J162" i="9"/>
  <c r="BE162" i="9" s="1"/>
  <c r="BI157" i="9"/>
  <c r="BH157" i="9"/>
  <c r="BG157" i="9"/>
  <c r="BF157" i="9"/>
  <c r="T157" i="9"/>
  <c r="R157" i="9"/>
  <c r="P157" i="9"/>
  <c r="BK157" i="9"/>
  <c r="J157" i="9"/>
  <c r="BE157" i="9" s="1"/>
  <c r="BI154" i="9"/>
  <c r="BH154" i="9"/>
  <c r="BG154" i="9"/>
  <c r="BF154" i="9"/>
  <c r="T154" i="9"/>
  <c r="R154" i="9"/>
  <c r="P154" i="9"/>
  <c r="BK154" i="9"/>
  <c r="J154" i="9"/>
  <c r="BE154" i="9" s="1"/>
  <c r="BI151" i="9"/>
  <c r="BH151" i="9"/>
  <c r="BG151" i="9"/>
  <c r="BF151" i="9"/>
  <c r="T151" i="9"/>
  <c r="R151" i="9"/>
  <c r="P151" i="9"/>
  <c r="BK151" i="9"/>
  <c r="J151" i="9"/>
  <c r="BE151" i="9"/>
  <c r="BI148" i="9"/>
  <c r="BH148" i="9"/>
  <c r="BG148" i="9"/>
  <c r="BF148" i="9"/>
  <c r="T148" i="9"/>
  <c r="R148" i="9"/>
  <c r="P148" i="9"/>
  <c r="BK148" i="9"/>
  <c r="J148" i="9"/>
  <c r="BE148" i="9"/>
  <c r="BI146" i="9"/>
  <c r="BH146" i="9"/>
  <c r="BG146" i="9"/>
  <c r="BF146" i="9"/>
  <c r="T146" i="9"/>
  <c r="R146" i="9"/>
  <c r="P146" i="9"/>
  <c r="BK146" i="9"/>
  <c r="J146" i="9"/>
  <c r="BE146" i="9"/>
  <c r="BI143" i="9"/>
  <c r="BH143" i="9"/>
  <c r="BG143" i="9"/>
  <c r="BF143" i="9"/>
  <c r="T143" i="9"/>
  <c r="R143" i="9"/>
  <c r="P143" i="9"/>
  <c r="BK143" i="9"/>
  <c r="J143" i="9"/>
  <c r="BE143" i="9" s="1"/>
  <c r="BI141" i="9"/>
  <c r="BH141" i="9"/>
  <c r="BG141" i="9"/>
  <c r="BF141" i="9"/>
  <c r="T141" i="9"/>
  <c r="R141" i="9"/>
  <c r="P141" i="9"/>
  <c r="BK141" i="9"/>
  <c r="J141" i="9"/>
  <c r="BE141" i="9" s="1"/>
  <c r="BI138" i="9"/>
  <c r="BH138" i="9"/>
  <c r="BG138" i="9"/>
  <c r="BF138" i="9"/>
  <c r="T138" i="9"/>
  <c r="R138" i="9"/>
  <c r="P138" i="9"/>
  <c r="BK138" i="9"/>
  <c r="J138" i="9"/>
  <c r="BE138" i="9" s="1"/>
  <c r="BI136" i="9"/>
  <c r="BH136" i="9"/>
  <c r="BG136" i="9"/>
  <c r="BF136" i="9"/>
  <c r="T136" i="9"/>
  <c r="R136" i="9"/>
  <c r="P136" i="9"/>
  <c r="BK136" i="9"/>
  <c r="J136" i="9"/>
  <c r="BE136" i="9" s="1"/>
  <c r="BI133" i="9"/>
  <c r="BH133" i="9"/>
  <c r="BG133" i="9"/>
  <c r="BF133" i="9"/>
  <c r="T133" i="9"/>
  <c r="R133" i="9"/>
  <c r="P133" i="9"/>
  <c r="BK133" i="9"/>
  <c r="J133" i="9"/>
  <c r="BE133" i="9"/>
  <c r="BI130" i="9"/>
  <c r="BH130" i="9"/>
  <c r="BG130" i="9"/>
  <c r="BF130" i="9"/>
  <c r="T130" i="9"/>
  <c r="R130" i="9"/>
  <c r="R129" i="9" s="1"/>
  <c r="P130" i="9"/>
  <c r="P129" i="9" s="1"/>
  <c r="BK130" i="9"/>
  <c r="BK129" i="9" s="1"/>
  <c r="J129" i="9" s="1"/>
  <c r="J62" i="9" s="1"/>
  <c r="J130" i="9"/>
  <c r="BE130" i="9" s="1"/>
  <c r="BI127" i="9"/>
  <c r="BH127" i="9"/>
  <c r="BG127" i="9"/>
  <c r="BF127" i="9"/>
  <c r="T127" i="9"/>
  <c r="R127" i="9"/>
  <c r="P127" i="9"/>
  <c r="BK127" i="9"/>
  <c r="J127" i="9"/>
  <c r="BE127" i="9" s="1"/>
  <c r="BI124" i="9"/>
  <c r="BH124" i="9"/>
  <c r="BG124" i="9"/>
  <c r="BF124" i="9"/>
  <c r="T124" i="9"/>
  <c r="R124" i="9"/>
  <c r="P124" i="9"/>
  <c r="BK124" i="9"/>
  <c r="J124" i="9"/>
  <c r="BE124" i="9"/>
  <c r="BI121" i="9"/>
  <c r="BH121" i="9"/>
  <c r="BG121" i="9"/>
  <c r="BF121" i="9"/>
  <c r="T121" i="9"/>
  <c r="R121" i="9"/>
  <c r="P121" i="9"/>
  <c r="BK121" i="9"/>
  <c r="J121" i="9"/>
  <c r="BE121" i="9"/>
  <c r="BI119" i="9"/>
  <c r="BH119" i="9"/>
  <c r="BG119" i="9"/>
  <c r="BF119" i="9"/>
  <c r="T119" i="9"/>
  <c r="R119" i="9"/>
  <c r="P119" i="9"/>
  <c r="BK119" i="9"/>
  <c r="BK118" i="9" s="1"/>
  <c r="J118" i="9" s="1"/>
  <c r="J61" i="9" s="1"/>
  <c r="J119" i="9"/>
  <c r="BE119" i="9" s="1"/>
  <c r="BI115" i="9"/>
  <c r="BH115" i="9"/>
  <c r="BG115" i="9"/>
  <c r="BF115" i="9"/>
  <c r="T115" i="9"/>
  <c r="R115" i="9"/>
  <c r="P115" i="9"/>
  <c r="BK115" i="9"/>
  <c r="J115" i="9"/>
  <c r="BE115" i="9"/>
  <c r="BI110" i="9"/>
  <c r="BH110" i="9"/>
  <c r="BG110" i="9"/>
  <c r="BF110" i="9"/>
  <c r="T110" i="9"/>
  <c r="T109" i="9" s="1"/>
  <c r="R110" i="9"/>
  <c r="R109" i="9"/>
  <c r="P110" i="9"/>
  <c r="BK110" i="9"/>
  <c r="BK109" i="9" s="1"/>
  <c r="J109" i="9" s="1"/>
  <c r="J60" i="9" s="1"/>
  <c r="J110" i="9"/>
  <c r="BE110" i="9" s="1"/>
  <c r="BI106" i="9"/>
  <c r="BH106" i="9"/>
  <c r="BG106" i="9"/>
  <c r="BF106" i="9"/>
  <c r="T106" i="9"/>
  <c r="R106" i="9"/>
  <c r="P106" i="9"/>
  <c r="BK106" i="9"/>
  <c r="J106" i="9"/>
  <c r="BE106" i="9" s="1"/>
  <c r="BI101" i="9"/>
  <c r="BH101" i="9"/>
  <c r="BG101" i="9"/>
  <c r="BF101" i="9"/>
  <c r="T101" i="9"/>
  <c r="R101" i="9"/>
  <c r="R100" i="9"/>
  <c r="P101" i="9"/>
  <c r="P100" i="9" s="1"/>
  <c r="BK101" i="9"/>
  <c r="BK100" i="9" s="1"/>
  <c r="J101" i="9"/>
  <c r="BE101" i="9"/>
  <c r="J93" i="9"/>
  <c r="F93" i="9"/>
  <c r="F91" i="9"/>
  <c r="E89" i="9"/>
  <c r="J51" i="9"/>
  <c r="F51" i="9"/>
  <c r="F49" i="9"/>
  <c r="E47" i="9"/>
  <c r="J18" i="9"/>
  <c r="E18" i="9"/>
  <c r="F52" i="9" s="1"/>
  <c r="J17" i="9"/>
  <c r="J12" i="9"/>
  <c r="J91" i="9" s="1"/>
  <c r="E7" i="9"/>
  <c r="E87" i="9"/>
  <c r="E45" i="9"/>
  <c r="AY58" i="1"/>
  <c r="AX58" i="1"/>
  <c r="BI301" i="8"/>
  <c r="BH301" i="8"/>
  <c r="BG301" i="8"/>
  <c r="BF301" i="8"/>
  <c r="T301" i="8"/>
  <c r="R301" i="8"/>
  <c r="P301" i="8"/>
  <c r="BK301" i="8"/>
  <c r="J301" i="8"/>
  <c r="BE301" i="8" s="1"/>
  <c r="BI299" i="8"/>
  <c r="BH299" i="8"/>
  <c r="BG299" i="8"/>
  <c r="BF299" i="8"/>
  <c r="T299" i="8"/>
  <c r="R299" i="8"/>
  <c r="P299" i="8"/>
  <c r="BK299" i="8"/>
  <c r="J299" i="8"/>
  <c r="BE299" i="8"/>
  <c r="BI297" i="8"/>
  <c r="BH297" i="8"/>
  <c r="BG297" i="8"/>
  <c r="BF297" i="8"/>
  <c r="T297" i="8"/>
  <c r="R297" i="8"/>
  <c r="P297" i="8"/>
  <c r="BK297" i="8"/>
  <c r="J297" i="8"/>
  <c r="BE297" i="8" s="1"/>
  <c r="BI296" i="8"/>
  <c r="BH296" i="8"/>
  <c r="BG296" i="8"/>
  <c r="BF296" i="8"/>
  <c r="T296" i="8"/>
  <c r="R296" i="8"/>
  <c r="P296" i="8"/>
  <c r="BK296" i="8"/>
  <c r="J296" i="8"/>
  <c r="BE296" i="8"/>
  <c r="BI293" i="8"/>
  <c r="BH293" i="8"/>
  <c r="BG293" i="8"/>
  <c r="BF293" i="8"/>
  <c r="T293" i="8"/>
  <c r="R293" i="8"/>
  <c r="P293" i="8"/>
  <c r="BK293" i="8"/>
  <c r="J293" i="8"/>
  <c r="BE293" i="8" s="1"/>
  <c r="BI290" i="8"/>
  <c r="BH290" i="8"/>
  <c r="BG290" i="8"/>
  <c r="BF290" i="8"/>
  <c r="T290" i="8"/>
  <c r="R290" i="8"/>
  <c r="P290" i="8"/>
  <c r="BK290" i="8"/>
  <c r="J290" i="8"/>
  <c r="BE290" i="8"/>
  <c r="BI287" i="8"/>
  <c r="BH287" i="8"/>
  <c r="BG287" i="8"/>
  <c r="BF287" i="8"/>
  <c r="T287" i="8"/>
  <c r="R287" i="8"/>
  <c r="P287" i="8"/>
  <c r="BK287" i="8"/>
  <c r="J287" i="8"/>
  <c r="BE287" i="8" s="1"/>
  <c r="BI282" i="8"/>
  <c r="BH282" i="8"/>
  <c r="BG282" i="8"/>
  <c r="BF282" i="8"/>
  <c r="T282" i="8"/>
  <c r="R282" i="8"/>
  <c r="P282" i="8"/>
  <c r="BK282" i="8"/>
  <c r="J282" i="8"/>
  <c r="BE282" i="8" s="1"/>
  <c r="BI279" i="8"/>
  <c r="BH279" i="8"/>
  <c r="BG279" i="8"/>
  <c r="BF279" i="8"/>
  <c r="T279" i="8"/>
  <c r="R279" i="8"/>
  <c r="P279" i="8"/>
  <c r="BK279" i="8"/>
  <c r="BK278" i="8" s="1"/>
  <c r="J279" i="8"/>
  <c r="BE279" i="8" s="1"/>
  <c r="BI275" i="8"/>
  <c r="BH275" i="8"/>
  <c r="BG275" i="8"/>
  <c r="BF275" i="8"/>
  <c r="T275" i="8"/>
  <c r="R275" i="8"/>
  <c r="P275" i="8"/>
  <c r="BK275" i="8"/>
  <c r="J275" i="8"/>
  <c r="BE275" i="8"/>
  <c r="BI273" i="8"/>
  <c r="BH273" i="8"/>
  <c r="BG273" i="8"/>
  <c r="BF273" i="8"/>
  <c r="T273" i="8"/>
  <c r="R273" i="8"/>
  <c r="P273" i="8"/>
  <c r="BK273" i="8"/>
  <c r="J273" i="8"/>
  <c r="BE273" i="8" s="1"/>
  <c r="BI272" i="8"/>
  <c r="BH272" i="8"/>
  <c r="BG272" i="8"/>
  <c r="BF272" i="8"/>
  <c r="T272" i="8"/>
  <c r="R272" i="8"/>
  <c r="P272" i="8"/>
  <c r="BK272" i="8"/>
  <c r="J272" i="8"/>
  <c r="BE272" i="8"/>
  <c r="BI271" i="8"/>
  <c r="BH271" i="8"/>
  <c r="BG271" i="8"/>
  <c r="BF271" i="8"/>
  <c r="T271" i="8"/>
  <c r="R271" i="8"/>
  <c r="P271" i="8"/>
  <c r="BK271" i="8"/>
  <c r="J271" i="8"/>
  <c r="BE271" i="8" s="1"/>
  <c r="BI270" i="8"/>
  <c r="BH270" i="8"/>
  <c r="BG270" i="8"/>
  <c r="BF270" i="8"/>
  <c r="T270" i="8"/>
  <c r="R270" i="8"/>
  <c r="P270" i="8"/>
  <c r="BK270" i="8"/>
  <c r="J270" i="8"/>
  <c r="BE270" i="8"/>
  <c r="BI268" i="8"/>
  <c r="BH268" i="8"/>
  <c r="BG268" i="8"/>
  <c r="BF268" i="8"/>
  <c r="T268" i="8"/>
  <c r="T267" i="8" s="1"/>
  <c r="R268" i="8"/>
  <c r="R267" i="8"/>
  <c r="P268" i="8"/>
  <c r="P267" i="8" s="1"/>
  <c r="BK268" i="8"/>
  <c r="BK267" i="8" s="1"/>
  <c r="J267" i="8" s="1"/>
  <c r="J268" i="8"/>
  <c r="BE268" i="8" s="1"/>
  <c r="J77" i="8"/>
  <c r="BI264" i="8"/>
  <c r="BH264" i="8"/>
  <c r="BG264" i="8"/>
  <c r="BF264" i="8"/>
  <c r="T264" i="8"/>
  <c r="R264" i="8"/>
  <c r="P264" i="8"/>
  <c r="BK264" i="8"/>
  <c r="J264" i="8"/>
  <c r="BE264" i="8"/>
  <c r="BI261" i="8"/>
  <c r="BH261" i="8"/>
  <c r="BG261" i="8"/>
  <c r="BF261" i="8"/>
  <c r="T261" i="8"/>
  <c r="T260" i="8" s="1"/>
  <c r="T259" i="8" s="1"/>
  <c r="R261" i="8"/>
  <c r="P261" i="8"/>
  <c r="BK261" i="8"/>
  <c r="BK260" i="8" s="1"/>
  <c r="J261" i="8"/>
  <c r="BE261" i="8" s="1"/>
  <c r="BI258" i="8"/>
  <c r="BH258" i="8"/>
  <c r="BG258" i="8"/>
  <c r="BF258" i="8"/>
  <c r="T258" i="8"/>
  <c r="R258" i="8"/>
  <c r="P258" i="8"/>
  <c r="BK258" i="8"/>
  <c r="J258" i="8"/>
  <c r="BE258" i="8" s="1"/>
  <c r="BI257" i="8"/>
  <c r="BH257" i="8"/>
  <c r="BG257" i="8"/>
  <c r="BF257" i="8"/>
  <c r="T257" i="8"/>
  <c r="R257" i="8"/>
  <c r="R256" i="8" s="1"/>
  <c r="R255" i="8" s="1"/>
  <c r="P257" i="8"/>
  <c r="BK257" i="8"/>
  <c r="J257" i="8"/>
  <c r="BE257" i="8"/>
  <c r="BI254" i="8"/>
  <c r="BH254" i="8"/>
  <c r="BG254" i="8"/>
  <c r="BF254" i="8"/>
  <c r="T254" i="8"/>
  <c r="R254" i="8"/>
  <c r="P254" i="8"/>
  <c r="BK254" i="8"/>
  <c r="J254" i="8"/>
  <c r="BE254" i="8"/>
  <c r="BI252" i="8"/>
  <c r="BH252" i="8"/>
  <c r="BG252" i="8"/>
  <c r="BF252" i="8"/>
  <c r="T252" i="8"/>
  <c r="R252" i="8"/>
  <c r="P252" i="8"/>
  <c r="BK252" i="8"/>
  <c r="J252" i="8"/>
  <c r="BE252" i="8" s="1"/>
  <c r="BI250" i="8"/>
  <c r="BH250" i="8"/>
  <c r="BG250" i="8"/>
  <c r="BF250" i="8"/>
  <c r="T250" i="8"/>
  <c r="R250" i="8"/>
  <c r="P250" i="8"/>
  <c r="BK250" i="8"/>
  <c r="BK249" i="8"/>
  <c r="J249" i="8" s="1"/>
  <c r="J72" i="8" s="1"/>
  <c r="J250" i="8"/>
  <c r="BE250" i="8" s="1"/>
  <c r="BI247" i="8"/>
  <c r="BH247" i="8"/>
  <c r="BG247" i="8"/>
  <c r="BF247" i="8"/>
  <c r="T247" i="8"/>
  <c r="T246" i="8"/>
  <c r="R247" i="8"/>
  <c r="R246" i="8" s="1"/>
  <c r="P247" i="8"/>
  <c r="P246" i="8"/>
  <c r="BK247" i="8"/>
  <c r="BK246" i="8" s="1"/>
  <c r="J247" i="8"/>
  <c r="BE247" i="8" s="1"/>
  <c r="BI243" i="8"/>
  <c r="BH243" i="8"/>
  <c r="BG243" i="8"/>
  <c r="BF243" i="8"/>
  <c r="T243" i="8"/>
  <c r="T242" i="8" s="1"/>
  <c r="T241" i="8" s="1"/>
  <c r="R243" i="8"/>
  <c r="R242" i="8" s="1"/>
  <c r="R241" i="8" s="1"/>
  <c r="P243" i="8"/>
  <c r="P242" i="8"/>
  <c r="P241" i="8" s="1"/>
  <c r="BK243" i="8"/>
  <c r="BK242" i="8" s="1"/>
  <c r="J243" i="8"/>
  <c r="BE243" i="8"/>
  <c r="BI236" i="8"/>
  <c r="BH236" i="8"/>
  <c r="BG236" i="8"/>
  <c r="BF236" i="8"/>
  <c r="T236" i="8"/>
  <c r="R236" i="8"/>
  <c r="P236" i="8"/>
  <c r="BK236" i="8"/>
  <c r="J236" i="8"/>
  <c r="BE236" i="8"/>
  <c r="BI231" i="8"/>
  <c r="BH231" i="8"/>
  <c r="BG231" i="8"/>
  <c r="BF231" i="8"/>
  <c r="T231" i="8"/>
  <c r="R231" i="8"/>
  <c r="P231" i="8"/>
  <c r="BK231" i="8"/>
  <c r="J231" i="8"/>
  <c r="BE231" i="8" s="1"/>
  <c r="BI228" i="8"/>
  <c r="BH228" i="8"/>
  <c r="BG228" i="8"/>
  <c r="BF228" i="8"/>
  <c r="T228" i="8"/>
  <c r="R228" i="8"/>
  <c r="P228" i="8"/>
  <c r="BK228" i="8"/>
  <c r="J228" i="8"/>
  <c r="BE228" i="8" s="1"/>
  <c r="BI225" i="8"/>
  <c r="BH225" i="8"/>
  <c r="BG225" i="8"/>
  <c r="BF225" i="8"/>
  <c r="T225" i="8"/>
  <c r="R225" i="8"/>
  <c r="P225" i="8"/>
  <c r="BK225" i="8"/>
  <c r="J225" i="8"/>
  <c r="BE225" i="8" s="1"/>
  <c r="BI222" i="8"/>
  <c r="BH222" i="8"/>
  <c r="BG222" i="8"/>
  <c r="BF222" i="8"/>
  <c r="T222" i="8"/>
  <c r="R222" i="8"/>
  <c r="P222" i="8"/>
  <c r="BK222" i="8"/>
  <c r="J222" i="8"/>
  <c r="BE222" i="8"/>
  <c r="BI220" i="8"/>
  <c r="BH220" i="8"/>
  <c r="BG220" i="8"/>
  <c r="BF220" i="8"/>
  <c r="T220" i="8"/>
  <c r="R220" i="8"/>
  <c r="P220" i="8"/>
  <c r="BK220" i="8"/>
  <c r="J220" i="8"/>
  <c r="BE220" i="8" s="1"/>
  <c r="BI214" i="8"/>
  <c r="BH214" i="8"/>
  <c r="BG214" i="8"/>
  <c r="BF214" i="8"/>
  <c r="T214" i="8"/>
  <c r="R214" i="8"/>
  <c r="P214" i="8"/>
  <c r="BK214" i="8"/>
  <c r="J214" i="8"/>
  <c r="BE214" i="8"/>
  <c r="BI208" i="8"/>
  <c r="BH208" i="8"/>
  <c r="BG208" i="8"/>
  <c r="BF208" i="8"/>
  <c r="T208" i="8"/>
  <c r="R208" i="8"/>
  <c r="P208" i="8"/>
  <c r="BK208" i="8"/>
  <c r="J208" i="8"/>
  <c r="BE208" i="8" s="1"/>
  <c r="BI202" i="8"/>
  <c r="BH202" i="8"/>
  <c r="BG202" i="8"/>
  <c r="BF202" i="8"/>
  <c r="T202" i="8"/>
  <c r="R202" i="8"/>
  <c r="P202" i="8"/>
  <c r="BK202" i="8"/>
  <c r="J202" i="8"/>
  <c r="BE202" i="8"/>
  <c r="BI199" i="8"/>
  <c r="BH199" i="8"/>
  <c r="BG199" i="8"/>
  <c r="BF199" i="8"/>
  <c r="T199" i="8"/>
  <c r="R199" i="8"/>
  <c r="P199" i="8"/>
  <c r="BK199" i="8"/>
  <c r="J199" i="8"/>
  <c r="BE199" i="8" s="1"/>
  <c r="BI197" i="8"/>
  <c r="BH197" i="8"/>
  <c r="BG197" i="8"/>
  <c r="BF197" i="8"/>
  <c r="T197" i="8"/>
  <c r="R197" i="8"/>
  <c r="P197" i="8"/>
  <c r="BK197" i="8"/>
  <c r="J197" i="8"/>
  <c r="BE197" i="8" s="1"/>
  <c r="BI194" i="8"/>
  <c r="BH194" i="8"/>
  <c r="BG194" i="8"/>
  <c r="BF194" i="8"/>
  <c r="T194" i="8"/>
  <c r="R194" i="8"/>
  <c r="P194" i="8"/>
  <c r="BK194" i="8"/>
  <c r="J194" i="8"/>
  <c r="BE194" i="8" s="1"/>
  <c r="BI190" i="8"/>
  <c r="BH190" i="8"/>
  <c r="BG190" i="8"/>
  <c r="BF190" i="8"/>
  <c r="T190" i="8"/>
  <c r="R190" i="8"/>
  <c r="P190" i="8"/>
  <c r="BK190" i="8"/>
  <c r="J190" i="8"/>
  <c r="BE190" i="8"/>
  <c r="BI188" i="8"/>
  <c r="BH188" i="8"/>
  <c r="BG188" i="8"/>
  <c r="BF188" i="8"/>
  <c r="T188" i="8"/>
  <c r="R188" i="8"/>
  <c r="P188" i="8"/>
  <c r="BK188" i="8"/>
  <c r="J188" i="8"/>
  <c r="BE188" i="8" s="1"/>
  <c r="BI186" i="8"/>
  <c r="BH186" i="8"/>
  <c r="BG186" i="8"/>
  <c r="BF186" i="8"/>
  <c r="T186" i="8"/>
  <c r="R186" i="8"/>
  <c r="P186" i="8"/>
  <c r="BK186" i="8"/>
  <c r="J186" i="8"/>
  <c r="BE186" i="8" s="1"/>
  <c r="BI183" i="8"/>
  <c r="BH183" i="8"/>
  <c r="BG183" i="8"/>
  <c r="BF183" i="8"/>
  <c r="T183" i="8"/>
  <c r="R183" i="8"/>
  <c r="P183" i="8"/>
  <c r="BK183" i="8"/>
  <c r="J183" i="8"/>
  <c r="BE183" i="8" s="1"/>
  <c r="BI180" i="8"/>
  <c r="BH180" i="8"/>
  <c r="BG180" i="8"/>
  <c r="BF180" i="8"/>
  <c r="T180" i="8"/>
  <c r="R180" i="8"/>
  <c r="P180" i="8"/>
  <c r="BK180" i="8"/>
  <c r="J180" i="8"/>
  <c r="BE180" i="8"/>
  <c r="BI175" i="8"/>
  <c r="BH175" i="8"/>
  <c r="BG175" i="8"/>
  <c r="BF175" i="8"/>
  <c r="T175" i="8"/>
  <c r="R175" i="8"/>
  <c r="P175" i="8"/>
  <c r="BK175" i="8"/>
  <c r="J175" i="8"/>
  <c r="BE175" i="8" s="1"/>
  <c r="BI172" i="8"/>
  <c r="BH172" i="8"/>
  <c r="BG172" i="8"/>
  <c r="BF172" i="8"/>
  <c r="T172" i="8"/>
  <c r="R172" i="8"/>
  <c r="P172" i="8"/>
  <c r="BK172" i="8"/>
  <c r="J172" i="8"/>
  <c r="BE172" i="8"/>
  <c r="BI169" i="8"/>
  <c r="BH169" i="8"/>
  <c r="BG169" i="8"/>
  <c r="BF169" i="8"/>
  <c r="T169" i="8"/>
  <c r="R169" i="8"/>
  <c r="P169" i="8"/>
  <c r="BK169" i="8"/>
  <c r="J169" i="8"/>
  <c r="BE169" i="8" s="1"/>
  <c r="BI166" i="8"/>
  <c r="BH166" i="8"/>
  <c r="BG166" i="8"/>
  <c r="BF166" i="8"/>
  <c r="T166" i="8"/>
  <c r="R166" i="8"/>
  <c r="P166" i="8"/>
  <c r="BK166" i="8"/>
  <c r="J166" i="8"/>
  <c r="BE166" i="8"/>
  <c r="BI164" i="8"/>
  <c r="BH164" i="8"/>
  <c r="BG164" i="8"/>
  <c r="BF164" i="8"/>
  <c r="T164" i="8"/>
  <c r="R164" i="8"/>
  <c r="P164" i="8"/>
  <c r="BK164" i="8"/>
  <c r="J164" i="8"/>
  <c r="BE164" i="8" s="1"/>
  <c r="BI161" i="8"/>
  <c r="BH161" i="8"/>
  <c r="BG161" i="8"/>
  <c r="BF161" i="8"/>
  <c r="T161" i="8"/>
  <c r="R161" i="8"/>
  <c r="P161" i="8"/>
  <c r="BK161" i="8"/>
  <c r="J161" i="8"/>
  <c r="BE161" i="8"/>
  <c r="BI159" i="8"/>
  <c r="BH159" i="8"/>
  <c r="BG159" i="8"/>
  <c r="BF159" i="8"/>
  <c r="T159" i="8"/>
  <c r="R159" i="8"/>
  <c r="P159" i="8"/>
  <c r="BK159" i="8"/>
  <c r="J159" i="8"/>
  <c r="BE159" i="8" s="1"/>
  <c r="BI156" i="8"/>
  <c r="BH156" i="8"/>
  <c r="BG156" i="8"/>
  <c r="BF156" i="8"/>
  <c r="T156" i="8"/>
  <c r="R156" i="8"/>
  <c r="P156" i="8"/>
  <c r="BK156" i="8"/>
  <c r="J156" i="8"/>
  <c r="BE156" i="8"/>
  <c r="BI154" i="8"/>
  <c r="BH154" i="8"/>
  <c r="BG154" i="8"/>
  <c r="BF154" i="8"/>
  <c r="T154" i="8"/>
  <c r="R154" i="8"/>
  <c r="P154" i="8"/>
  <c r="BK154" i="8"/>
  <c r="J154" i="8"/>
  <c r="BE154" i="8"/>
  <c r="BI152" i="8"/>
  <c r="BH152" i="8"/>
  <c r="BG152" i="8"/>
  <c r="BF152" i="8"/>
  <c r="T152" i="8"/>
  <c r="R152" i="8"/>
  <c r="P152" i="8"/>
  <c r="BK152" i="8"/>
  <c r="J152" i="8"/>
  <c r="BE152" i="8"/>
  <c r="BI149" i="8"/>
  <c r="BH149" i="8"/>
  <c r="BG149" i="8"/>
  <c r="BF149" i="8"/>
  <c r="T149" i="8"/>
  <c r="R149" i="8"/>
  <c r="P149" i="8"/>
  <c r="P148" i="8" s="1"/>
  <c r="BK149" i="8"/>
  <c r="J149" i="8"/>
  <c r="BE149" i="8" s="1"/>
  <c r="BI146" i="8"/>
  <c r="BH146" i="8"/>
  <c r="BG146" i="8"/>
  <c r="BF146" i="8"/>
  <c r="T146" i="8"/>
  <c r="R146" i="8"/>
  <c r="P146" i="8"/>
  <c r="BK146" i="8"/>
  <c r="J146" i="8"/>
  <c r="BE146" i="8"/>
  <c r="BI143" i="8"/>
  <c r="BH143" i="8"/>
  <c r="BG143" i="8"/>
  <c r="BF143" i="8"/>
  <c r="T143" i="8"/>
  <c r="R143" i="8"/>
  <c r="P143" i="8"/>
  <c r="BK143" i="8"/>
  <c r="J143" i="8"/>
  <c r="BE143" i="8"/>
  <c r="BI140" i="8"/>
  <c r="BH140" i="8"/>
  <c r="BG140" i="8"/>
  <c r="BF140" i="8"/>
  <c r="T140" i="8"/>
  <c r="R140" i="8"/>
  <c r="P140" i="8"/>
  <c r="BK140" i="8"/>
  <c r="J140" i="8"/>
  <c r="BE140" i="8"/>
  <c r="BI138" i="8"/>
  <c r="BH138" i="8"/>
  <c r="BG138" i="8"/>
  <c r="BF138" i="8"/>
  <c r="T138" i="8"/>
  <c r="R138" i="8"/>
  <c r="P138" i="8"/>
  <c r="BK138" i="8"/>
  <c r="J138" i="8"/>
  <c r="BE138" i="8" s="1"/>
  <c r="BI134" i="8"/>
  <c r="BH134" i="8"/>
  <c r="BG134" i="8"/>
  <c r="BF134" i="8"/>
  <c r="T134" i="8"/>
  <c r="R134" i="8"/>
  <c r="P134" i="8"/>
  <c r="BK134" i="8"/>
  <c r="J134" i="8"/>
  <c r="BE134" i="8" s="1"/>
  <c r="BI129" i="8"/>
  <c r="BH129" i="8"/>
  <c r="BG129" i="8"/>
  <c r="BF129" i="8"/>
  <c r="T129" i="8"/>
  <c r="R129" i="8"/>
  <c r="P129" i="8"/>
  <c r="BK129" i="8"/>
  <c r="J129" i="8"/>
  <c r="BE129" i="8" s="1"/>
  <c r="BI126" i="8"/>
  <c r="BH126" i="8"/>
  <c r="BG126" i="8"/>
  <c r="BF126" i="8"/>
  <c r="T126" i="8"/>
  <c r="R126" i="8"/>
  <c r="P126" i="8"/>
  <c r="BK126" i="8"/>
  <c r="J126" i="8"/>
  <c r="BE126" i="8" s="1"/>
  <c r="BI120" i="8"/>
  <c r="BH120" i="8"/>
  <c r="BG120" i="8"/>
  <c r="BF120" i="8"/>
  <c r="T120" i="8"/>
  <c r="R120" i="8"/>
  <c r="R119" i="8" s="1"/>
  <c r="P120" i="8"/>
  <c r="BK120" i="8"/>
  <c r="J120" i="8"/>
  <c r="BE120" i="8" s="1"/>
  <c r="BI116" i="8"/>
  <c r="BH116" i="8"/>
  <c r="BG116" i="8"/>
  <c r="BF116" i="8"/>
  <c r="T116" i="8"/>
  <c r="T113" i="8" s="1"/>
  <c r="R116" i="8"/>
  <c r="P116" i="8"/>
  <c r="BK116" i="8"/>
  <c r="J116" i="8"/>
  <c r="BE116" i="8"/>
  <c r="BI114" i="8"/>
  <c r="BH114" i="8"/>
  <c r="BG114" i="8"/>
  <c r="BF114" i="8"/>
  <c r="T114" i="8"/>
  <c r="R114" i="8"/>
  <c r="P114" i="8"/>
  <c r="P113" i="8"/>
  <c r="BK114" i="8"/>
  <c r="BK113" i="8"/>
  <c r="J113" i="8" s="1"/>
  <c r="J60" i="8" s="1"/>
  <c r="J114" i="8"/>
  <c r="BE114" i="8" s="1"/>
  <c r="BI110" i="8"/>
  <c r="BH110" i="8"/>
  <c r="BG110" i="8"/>
  <c r="BF110" i="8"/>
  <c r="T110" i="8"/>
  <c r="R110" i="8"/>
  <c r="P110" i="8"/>
  <c r="BK110" i="8"/>
  <c r="J110" i="8"/>
  <c r="BE110" i="8" s="1"/>
  <c r="BI107" i="8"/>
  <c r="BH107" i="8"/>
  <c r="BG107" i="8"/>
  <c r="BF107" i="8"/>
  <c r="T107" i="8"/>
  <c r="R107" i="8"/>
  <c r="P107" i="8"/>
  <c r="BK107" i="8"/>
  <c r="J107" i="8"/>
  <c r="BE107" i="8" s="1"/>
  <c r="BI104" i="8"/>
  <c r="BH104" i="8"/>
  <c r="BG104" i="8"/>
  <c r="BF104" i="8"/>
  <c r="T104" i="8"/>
  <c r="T103" i="8"/>
  <c r="R104" i="8"/>
  <c r="R103" i="8" s="1"/>
  <c r="P104" i="8"/>
  <c r="BK104" i="8"/>
  <c r="BK103" i="8" s="1"/>
  <c r="J104" i="8"/>
  <c r="BE104" i="8" s="1"/>
  <c r="J96" i="8"/>
  <c r="F96" i="8"/>
  <c r="F94" i="8"/>
  <c r="E92" i="8"/>
  <c r="J51" i="8"/>
  <c r="F51" i="8"/>
  <c r="F49" i="8"/>
  <c r="E47" i="8"/>
  <c r="J18" i="8"/>
  <c r="E18" i="8"/>
  <c r="F52" i="8" s="1"/>
  <c r="F97" i="8"/>
  <c r="J17" i="8"/>
  <c r="J12" i="8"/>
  <c r="J94" i="8" s="1"/>
  <c r="J49" i="8"/>
  <c r="E7" i="8"/>
  <c r="E90" i="8"/>
  <c r="E45" i="8"/>
  <c r="AY57" i="1"/>
  <c r="AX57" i="1"/>
  <c r="BI296" i="7"/>
  <c r="BH296" i="7"/>
  <c r="BG296" i="7"/>
  <c r="BF296" i="7"/>
  <c r="T296" i="7"/>
  <c r="T295" i="7" s="1"/>
  <c r="T294" i="7" s="1"/>
  <c r="R296" i="7"/>
  <c r="R295" i="7"/>
  <c r="R294" i="7" s="1"/>
  <c r="P296" i="7"/>
  <c r="P295" i="7" s="1"/>
  <c r="P294" i="7" s="1"/>
  <c r="BK296" i="7"/>
  <c r="BK295" i="7" s="1"/>
  <c r="J296" i="7"/>
  <c r="BE296" i="7" s="1"/>
  <c r="BI293" i="7"/>
  <c r="BH293" i="7"/>
  <c r="BG293" i="7"/>
  <c r="BF293" i="7"/>
  <c r="T293" i="7"/>
  <c r="R293" i="7"/>
  <c r="P293" i="7"/>
  <c r="BK293" i="7"/>
  <c r="J293" i="7"/>
  <c r="BE293" i="7" s="1"/>
  <c r="BI291" i="7"/>
  <c r="BH291" i="7"/>
  <c r="BG291" i="7"/>
  <c r="BF291" i="7"/>
  <c r="T291" i="7"/>
  <c r="R291" i="7"/>
  <c r="P291" i="7"/>
  <c r="BK291" i="7"/>
  <c r="J291" i="7"/>
  <c r="BE291" i="7" s="1"/>
  <c r="BI290" i="7"/>
  <c r="BH290" i="7"/>
  <c r="BG290" i="7"/>
  <c r="BF290" i="7"/>
  <c r="T290" i="7"/>
  <c r="T287" i="7" s="1"/>
  <c r="R290" i="7"/>
  <c r="P290" i="7"/>
  <c r="BK290" i="7"/>
  <c r="J290" i="7"/>
  <c r="BE290" i="7" s="1"/>
  <c r="BI289" i="7"/>
  <c r="BH289" i="7"/>
  <c r="BG289" i="7"/>
  <c r="BF289" i="7"/>
  <c r="T289" i="7"/>
  <c r="R289" i="7"/>
  <c r="P289" i="7"/>
  <c r="BK289" i="7"/>
  <c r="J289" i="7"/>
  <c r="BE289" i="7" s="1"/>
  <c r="BI288" i="7"/>
  <c r="BH288" i="7"/>
  <c r="BG288" i="7"/>
  <c r="BF288" i="7"/>
  <c r="T288" i="7"/>
  <c r="R288" i="7"/>
  <c r="P288" i="7"/>
  <c r="BK288" i="7"/>
  <c r="J288" i="7"/>
  <c r="BE288" i="7" s="1"/>
  <c r="BI286" i="7"/>
  <c r="BH286" i="7"/>
  <c r="BG286" i="7"/>
  <c r="BF286" i="7"/>
  <c r="T286" i="7"/>
  <c r="T285" i="7" s="1"/>
  <c r="R286" i="7"/>
  <c r="R285" i="7" s="1"/>
  <c r="P286" i="7"/>
  <c r="P285" i="7" s="1"/>
  <c r="BK286" i="7"/>
  <c r="BK285" i="7" s="1"/>
  <c r="J285" i="7" s="1"/>
  <c r="J286" i="7"/>
  <c r="BE286" i="7" s="1"/>
  <c r="J75" i="7"/>
  <c r="BI284" i="7"/>
  <c r="BH284" i="7"/>
  <c r="BG284" i="7"/>
  <c r="BF284" i="7"/>
  <c r="T284" i="7"/>
  <c r="R284" i="7"/>
  <c r="P284" i="7"/>
  <c r="BK284" i="7"/>
  <c r="J284" i="7"/>
  <c r="BE284" i="7" s="1"/>
  <c r="BI283" i="7"/>
  <c r="BH283" i="7"/>
  <c r="BG283" i="7"/>
  <c r="BF283" i="7"/>
  <c r="T283" i="7"/>
  <c r="R283" i="7"/>
  <c r="P283" i="7"/>
  <c r="BK283" i="7"/>
  <c r="J283" i="7"/>
  <c r="BE283" i="7" s="1"/>
  <c r="BI282" i="7"/>
  <c r="BH282" i="7"/>
  <c r="BG282" i="7"/>
  <c r="BF282" i="7"/>
  <c r="T282" i="7"/>
  <c r="R282" i="7"/>
  <c r="P282" i="7"/>
  <c r="BK282" i="7"/>
  <c r="J282" i="7"/>
  <c r="BE282" i="7"/>
  <c r="BI281" i="7"/>
  <c r="BH281" i="7"/>
  <c r="BG281" i="7"/>
  <c r="BF281" i="7"/>
  <c r="T281" i="7"/>
  <c r="R281" i="7"/>
  <c r="P281" i="7"/>
  <c r="BK281" i="7"/>
  <c r="J281" i="7"/>
  <c r="BE281" i="7"/>
  <c r="BI280" i="7"/>
  <c r="BH280" i="7"/>
  <c r="BG280" i="7"/>
  <c r="BF280" i="7"/>
  <c r="T280" i="7"/>
  <c r="R280" i="7"/>
  <c r="P280" i="7"/>
  <c r="BK280" i="7"/>
  <c r="BK277" i="7" s="1"/>
  <c r="J277" i="7" s="1"/>
  <c r="J74" i="7" s="1"/>
  <c r="J280" i="7"/>
  <c r="BE280" i="7" s="1"/>
  <c r="BI278" i="7"/>
  <c r="BH278" i="7"/>
  <c r="BG278" i="7"/>
  <c r="BF278" i="7"/>
  <c r="T278" i="7"/>
  <c r="R278" i="7"/>
  <c r="P278" i="7"/>
  <c r="P277" i="7" s="1"/>
  <c r="BK278" i="7"/>
  <c r="J278" i="7"/>
  <c r="BE278" i="7" s="1"/>
  <c r="BI275" i="7"/>
  <c r="BH275" i="7"/>
  <c r="BG275" i="7"/>
  <c r="BF275" i="7"/>
  <c r="T275" i="7"/>
  <c r="R275" i="7"/>
  <c r="P275" i="7"/>
  <c r="BK275" i="7"/>
  <c r="J275" i="7"/>
  <c r="BE275" i="7" s="1"/>
  <c r="BI271" i="7"/>
  <c r="BH271" i="7"/>
  <c r="BG271" i="7"/>
  <c r="BF271" i="7"/>
  <c r="T271" i="7"/>
  <c r="R271" i="7"/>
  <c r="P271" i="7"/>
  <c r="BK271" i="7"/>
  <c r="J271" i="7"/>
  <c r="BE271" i="7"/>
  <c r="BI269" i="7"/>
  <c r="BH269" i="7"/>
  <c r="BG269" i="7"/>
  <c r="BF269" i="7"/>
  <c r="T269" i="7"/>
  <c r="R269" i="7"/>
  <c r="P269" i="7"/>
  <c r="BK269" i="7"/>
  <c r="BK268" i="7"/>
  <c r="J268" i="7" s="1"/>
  <c r="J73" i="7" s="1"/>
  <c r="J269" i="7"/>
  <c r="BE269" i="7" s="1"/>
  <c r="BI266" i="7"/>
  <c r="BH266" i="7"/>
  <c r="BG266" i="7"/>
  <c r="BF266" i="7"/>
  <c r="T266" i="7"/>
  <c r="R266" i="7"/>
  <c r="P266" i="7"/>
  <c r="BK266" i="7"/>
  <c r="J266" i="7"/>
  <c r="BE266" i="7"/>
  <c r="BI265" i="7"/>
  <c r="BH265" i="7"/>
  <c r="BG265" i="7"/>
  <c r="BF265" i="7"/>
  <c r="T265" i="7"/>
  <c r="R265" i="7"/>
  <c r="P265" i="7"/>
  <c r="BK265" i="7"/>
  <c r="J265" i="7"/>
  <c r="BE265" i="7" s="1"/>
  <c r="BI264" i="7"/>
  <c r="BH264" i="7"/>
  <c r="BG264" i="7"/>
  <c r="BF264" i="7"/>
  <c r="T264" i="7"/>
  <c r="R264" i="7"/>
  <c r="P264" i="7"/>
  <c r="BK264" i="7"/>
  <c r="J264" i="7"/>
  <c r="BE264" i="7" s="1"/>
  <c r="BI262" i="7"/>
  <c r="BH262" i="7"/>
  <c r="BG262" i="7"/>
  <c r="BF262" i="7"/>
  <c r="T262" i="7"/>
  <c r="R262" i="7"/>
  <c r="R261" i="7" s="1"/>
  <c r="P262" i="7"/>
  <c r="BK262" i="7"/>
  <c r="J262" i="7"/>
  <c r="BE262" i="7"/>
  <c r="BI260" i="7"/>
  <c r="BH260" i="7"/>
  <c r="BG260" i="7"/>
  <c r="BF260" i="7"/>
  <c r="T260" i="7"/>
  <c r="R260" i="7"/>
  <c r="P260" i="7"/>
  <c r="BK260" i="7"/>
  <c r="J260" i="7"/>
  <c r="BE260" i="7"/>
  <c r="BI259" i="7"/>
  <c r="BH259" i="7"/>
  <c r="BG259" i="7"/>
  <c r="BF259" i="7"/>
  <c r="T259" i="7"/>
  <c r="R259" i="7"/>
  <c r="P259" i="7"/>
  <c r="BK259" i="7"/>
  <c r="J259" i="7"/>
  <c r="BE259" i="7"/>
  <c r="BI258" i="7"/>
  <c r="BH258" i="7"/>
  <c r="BG258" i="7"/>
  <c r="BF258" i="7"/>
  <c r="T258" i="7"/>
  <c r="R258" i="7"/>
  <c r="P258" i="7"/>
  <c r="BK258" i="7"/>
  <c r="J258" i="7"/>
  <c r="BE258" i="7"/>
  <c r="BI257" i="7"/>
  <c r="BH257" i="7"/>
  <c r="BG257" i="7"/>
  <c r="BF257" i="7"/>
  <c r="T257" i="7"/>
  <c r="R257" i="7"/>
  <c r="P257" i="7"/>
  <c r="P256" i="7" s="1"/>
  <c r="BK257" i="7"/>
  <c r="J257" i="7"/>
  <c r="BE257" i="7" s="1"/>
  <c r="BI249" i="7"/>
  <c r="BH249" i="7"/>
  <c r="BG249" i="7"/>
  <c r="BF249" i="7"/>
  <c r="T249" i="7"/>
  <c r="R249" i="7"/>
  <c r="P249" i="7"/>
  <c r="BK249" i="7"/>
  <c r="J249" i="7"/>
  <c r="BE249" i="7" s="1"/>
  <c r="BI245" i="7"/>
  <c r="BH245" i="7"/>
  <c r="BG245" i="7"/>
  <c r="BF245" i="7"/>
  <c r="T245" i="7"/>
  <c r="T244" i="7" s="1"/>
  <c r="R245" i="7"/>
  <c r="P245" i="7"/>
  <c r="BK245" i="7"/>
  <c r="J245" i="7"/>
  <c r="BE245" i="7" s="1"/>
  <c r="BI240" i="7"/>
  <c r="BH240" i="7"/>
  <c r="BG240" i="7"/>
  <c r="BF240" i="7"/>
  <c r="T240" i="7"/>
  <c r="R240" i="7"/>
  <c r="P240" i="7"/>
  <c r="P234" i="7" s="1"/>
  <c r="BK240" i="7"/>
  <c r="J240" i="7"/>
  <c r="BE240" i="7"/>
  <c r="BI235" i="7"/>
  <c r="BH235" i="7"/>
  <c r="BG235" i="7"/>
  <c r="BF235" i="7"/>
  <c r="T235" i="7"/>
  <c r="T234" i="7" s="1"/>
  <c r="R235" i="7"/>
  <c r="P235" i="7"/>
  <c r="BK235" i="7"/>
  <c r="BK234" i="7" s="1"/>
  <c r="J234" i="7" s="1"/>
  <c r="J68" i="7" s="1"/>
  <c r="J235" i="7"/>
  <c r="BE235" i="7" s="1"/>
  <c r="BI228" i="7"/>
  <c r="BH228" i="7"/>
  <c r="BG228" i="7"/>
  <c r="BF228" i="7"/>
  <c r="T228" i="7"/>
  <c r="R228" i="7"/>
  <c r="P228" i="7"/>
  <c r="BK228" i="7"/>
  <c r="J228" i="7"/>
  <c r="BE228" i="7"/>
  <c r="BI222" i="7"/>
  <c r="BH222" i="7"/>
  <c r="BG222" i="7"/>
  <c r="BF222" i="7"/>
  <c r="T222" i="7"/>
  <c r="T221" i="7"/>
  <c r="R222" i="7"/>
  <c r="R221" i="7"/>
  <c r="P222" i="7"/>
  <c r="P221" i="7"/>
  <c r="BK222" i="7"/>
  <c r="J222" i="7"/>
  <c r="BE222" i="7" s="1"/>
  <c r="BI217" i="7"/>
  <c r="BH217" i="7"/>
  <c r="BG217" i="7"/>
  <c r="BF217" i="7"/>
  <c r="T217" i="7"/>
  <c r="T216" i="7" s="1"/>
  <c r="T215" i="7" s="1"/>
  <c r="R217" i="7"/>
  <c r="R216" i="7" s="1"/>
  <c r="R215" i="7" s="1"/>
  <c r="P217" i="7"/>
  <c r="P216" i="7" s="1"/>
  <c r="P215" i="7" s="1"/>
  <c r="BK217" i="7"/>
  <c r="BK216" i="7" s="1"/>
  <c r="J217" i="7"/>
  <c r="BE217" i="7" s="1"/>
  <c r="BI212" i="7"/>
  <c r="BH212" i="7"/>
  <c r="BG212" i="7"/>
  <c r="BF212" i="7"/>
  <c r="T212" i="7"/>
  <c r="R212" i="7"/>
  <c r="P212" i="7"/>
  <c r="BK212" i="7"/>
  <c r="J212" i="7"/>
  <c r="BE212" i="7" s="1"/>
  <c r="BI209" i="7"/>
  <c r="BH209" i="7"/>
  <c r="BG209" i="7"/>
  <c r="BF209" i="7"/>
  <c r="T209" i="7"/>
  <c r="R209" i="7"/>
  <c r="P209" i="7"/>
  <c r="BK209" i="7"/>
  <c r="J209" i="7"/>
  <c r="BE209" i="7"/>
  <c r="BI206" i="7"/>
  <c r="BH206" i="7"/>
  <c r="BG206" i="7"/>
  <c r="BF206" i="7"/>
  <c r="T206" i="7"/>
  <c r="R206" i="7"/>
  <c r="P206" i="7"/>
  <c r="BK206" i="7"/>
  <c r="J206" i="7"/>
  <c r="BE206" i="7" s="1"/>
  <c r="BI203" i="7"/>
  <c r="BH203" i="7"/>
  <c r="BG203" i="7"/>
  <c r="BF203" i="7"/>
  <c r="T203" i="7"/>
  <c r="R203" i="7"/>
  <c r="P203" i="7"/>
  <c r="BK203" i="7"/>
  <c r="J203" i="7"/>
  <c r="BE203" i="7"/>
  <c r="BI196" i="7"/>
  <c r="BH196" i="7"/>
  <c r="BG196" i="7"/>
  <c r="BF196" i="7"/>
  <c r="T196" i="7"/>
  <c r="R196" i="7"/>
  <c r="P196" i="7"/>
  <c r="BK196" i="7"/>
  <c r="J196" i="7"/>
  <c r="BE196" i="7" s="1"/>
  <c r="BI189" i="7"/>
  <c r="BH189" i="7"/>
  <c r="BG189" i="7"/>
  <c r="BF189" i="7"/>
  <c r="T189" i="7"/>
  <c r="R189" i="7"/>
  <c r="P189" i="7"/>
  <c r="BK189" i="7"/>
  <c r="J189" i="7"/>
  <c r="BE189" i="7"/>
  <c r="BI182" i="7"/>
  <c r="BH182" i="7"/>
  <c r="BG182" i="7"/>
  <c r="BF182" i="7"/>
  <c r="T182" i="7"/>
  <c r="R182" i="7"/>
  <c r="R181" i="7" s="1"/>
  <c r="P182" i="7"/>
  <c r="BK182" i="7"/>
  <c r="J182" i="7"/>
  <c r="BE182" i="7" s="1"/>
  <c r="BI178" i="7"/>
  <c r="BH178" i="7"/>
  <c r="BG178" i="7"/>
  <c r="BF178" i="7"/>
  <c r="T178" i="7"/>
  <c r="R178" i="7"/>
  <c r="P178" i="7"/>
  <c r="BK178" i="7"/>
  <c r="J178" i="7"/>
  <c r="BE178" i="7" s="1"/>
  <c r="BI175" i="7"/>
  <c r="BH175" i="7"/>
  <c r="BG175" i="7"/>
  <c r="BF175" i="7"/>
  <c r="T175" i="7"/>
  <c r="R175" i="7"/>
  <c r="P175" i="7"/>
  <c r="BK175" i="7"/>
  <c r="J175" i="7"/>
  <c r="BE175" i="7"/>
  <c r="BI172" i="7"/>
  <c r="BH172" i="7"/>
  <c r="BG172" i="7"/>
  <c r="BF172" i="7"/>
  <c r="T172" i="7"/>
  <c r="R172" i="7"/>
  <c r="P172" i="7"/>
  <c r="BK172" i="7"/>
  <c r="J172" i="7"/>
  <c r="BE172" i="7" s="1"/>
  <c r="BI169" i="7"/>
  <c r="BH169" i="7"/>
  <c r="BG169" i="7"/>
  <c r="BF169" i="7"/>
  <c r="T169" i="7"/>
  <c r="R169" i="7"/>
  <c r="P169" i="7"/>
  <c r="BK169" i="7"/>
  <c r="J169" i="7"/>
  <c r="BE169" i="7"/>
  <c r="BI166" i="7"/>
  <c r="BH166" i="7"/>
  <c r="BG166" i="7"/>
  <c r="BF166" i="7"/>
  <c r="T166" i="7"/>
  <c r="R166" i="7"/>
  <c r="P166" i="7"/>
  <c r="BK166" i="7"/>
  <c r="J166" i="7"/>
  <c r="BE166" i="7" s="1"/>
  <c r="BI160" i="7"/>
  <c r="BH160" i="7"/>
  <c r="BG160" i="7"/>
  <c r="BF160" i="7"/>
  <c r="T160" i="7"/>
  <c r="R160" i="7"/>
  <c r="P160" i="7"/>
  <c r="BK160" i="7"/>
  <c r="J160" i="7"/>
  <c r="BE160" i="7"/>
  <c r="BI157" i="7"/>
  <c r="BH157" i="7"/>
  <c r="BG157" i="7"/>
  <c r="BF157" i="7"/>
  <c r="T157" i="7"/>
  <c r="T153" i="7" s="1"/>
  <c r="R157" i="7"/>
  <c r="P157" i="7"/>
  <c r="BK157" i="7"/>
  <c r="J157" i="7"/>
  <c r="BE157" i="7" s="1"/>
  <c r="BI154" i="7"/>
  <c r="BH154" i="7"/>
  <c r="BG154" i="7"/>
  <c r="BF154" i="7"/>
  <c r="T154" i="7"/>
  <c r="R154" i="7"/>
  <c r="P154" i="7"/>
  <c r="BK154" i="7"/>
  <c r="J154" i="7"/>
  <c r="BE154" i="7" s="1"/>
  <c r="BI150" i="7"/>
  <c r="BH150" i="7"/>
  <c r="BG150" i="7"/>
  <c r="BF150" i="7"/>
  <c r="T150" i="7"/>
  <c r="R150" i="7"/>
  <c r="P150" i="7"/>
  <c r="BK150" i="7"/>
  <c r="J150" i="7"/>
  <c r="BE150" i="7"/>
  <c r="BI147" i="7"/>
  <c r="BH147" i="7"/>
  <c r="BG147" i="7"/>
  <c r="BF147" i="7"/>
  <c r="T147" i="7"/>
  <c r="R147" i="7"/>
  <c r="P147" i="7"/>
  <c r="BK147" i="7"/>
  <c r="J147" i="7"/>
  <c r="BE147" i="7" s="1"/>
  <c r="BI144" i="7"/>
  <c r="BH144" i="7"/>
  <c r="BG144" i="7"/>
  <c r="BF144" i="7"/>
  <c r="T144" i="7"/>
  <c r="R144" i="7"/>
  <c r="P144" i="7"/>
  <c r="P140" i="7" s="1"/>
  <c r="BK144" i="7"/>
  <c r="J144" i="7"/>
  <c r="BE144" i="7"/>
  <c r="BI141" i="7"/>
  <c r="BH141" i="7"/>
  <c r="BG141" i="7"/>
  <c r="BF141" i="7"/>
  <c r="T141" i="7"/>
  <c r="T140" i="7" s="1"/>
  <c r="R141" i="7"/>
  <c r="P141" i="7"/>
  <c r="BK141" i="7"/>
  <c r="BK140" i="7"/>
  <c r="J140" i="7" s="1"/>
  <c r="J61" i="7" s="1"/>
  <c r="J141" i="7"/>
  <c r="BE141" i="7" s="1"/>
  <c r="BI137" i="7"/>
  <c r="BH137" i="7"/>
  <c r="BG137" i="7"/>
  <c r="BF137" i="7"/>
  <c r="T137" i="7"/>
  <c r="R137" i="7"/>
  <c r="P137" i="7"/>
  <c r="BK137" i="7"/>
  <c r="J137" i="7"/>
  <c r="BE137" i="7"/>
  <c r="BI135" i="7"/>
  <c r="BH135" i="7"/>
  <c r="BG135" i="7"/>
  <c r="BF135" i="7"/>
  <c r="T135" i="7"/>
  <c r="R135" i="7"/>
  <c r="P135" i="7"/>
  <c r="BK135" i="7"/>
  <c r="J135" i="7"/>
  <c r="BE135" i="7" s="1"/>
  <c r="BI132" i="7"/>
  <c r="BH132" i="7"/>
  <c r="BG132" i="7"/>
  <c r="BF132" i="7"/>
  <c r="T132" i="7"/>
  <c r="R132" i="7"/>
  <c r="P132" i="7"/>
  <c r="BK132" i="7"/>
  <c r="J132" i="7"/>
  <c r="BE132" i="7" s="1"/>
  <c r="BI129" i="7"/>
  <c r="BH129" i="7"/>
  <c r="BG129" i="7"/>
  <c r="BF129" i="7"/>
  <c r="T129" i="7"/>
  <c r="R129" i="7"/>
  <c r="P129" i="7"/>
  <c r="BK129" i="7"/>
  <c r="J129" i="7"/>
  <c r="BE129" i="7" s="1"/>
  <c r="BI126" i="7"/>
  <c r="BH126" i="7"/>
  <c r="BG126" i="7"/>
  <c r="BF126" i="7"/>
  <c r="T126" i="7"/>
  <c r="R126" i="7"/>
  <c r="P126" i="7"/>
  <c r="BK126" i="7"/>
  <c r="BK125" i="7" s="1"/>
  <c r="J125" i="7" s="1"/>
  <c r="J60" i="7" s="1"/>
  <c r="J126" i="7"/>
  <c r="BE126" i="7" s="1"/>
  <c r="BI122" i="7"/>
  <c r="BH122" i="7"/>
  <c r="BG122" i="7"/>
  <c r="BF122" i="7"/>
  <c r="T122" i="7"/>
  <c r="R122" i="7"/>
  <c r="P122" i="7"/>
  <c r="BK122" i="7"/>
  <c r="J122" i="7"/>
  <c r="BE122" i="7" s="1"/>
  <c r="BI115" i="7"/>
  <c r="BH115" i="7"/>
  <c r="BG115" i="7"/>
  <c r="BF115" i="7"/>
  <c r="T115" i="7"/>
  <c r="R115" i="7"/>
  <c r="R101" i="7" s="1"/>
  <c r="P115" i="7"/>
  <c r="BK115" i="7"/>
  <c r="J115" i="7"/>
  <c r="BE115" i="7"/>
  <c r="BI112" i="7"/>
  <c r="BH112" i="7"/>
  <c r="BG112" i="7"/>
  <c r="BF112" i="7"/>
  <c r="T112" i="7"/>
  <c r="R112" i="7"/>
  <c r="P112" i="7"/>
  <c r="BK112" i="7"/>
  <c r="BK101" i="7" s="1"/>
  <c r="J112" i="7"/>
  <c r="BE112" i="7" s="1"/>
  <c r="BI104" i="7"/>
  <c r="BH104" i="7"/>
  <c r="BG104" i="7"/>
  <c r="BF104" i="7"/>
  <c r="T104" i="7"/>
  <c r="R104" i="7"/>
  <c r="P104" i="7"/>
  <c r="P101" i="7" s="1"/>
  <c r="BK104" i="7"/>
  <c r="J104" i="7"/>
  <c r="BE104" i="7"/>
  <c r="BI102" i="7"/>
  <c r="BH102" i="7"/>
  <c r="BG102" i="7"/>
  <c r="BF102" i="7"/>
  <c r="T102" i="7"/>
  <c r="R102" i="7"/>
  <c r="P102" i="7"/>
  <c r="BK102" i="7"/>
  <c r="J102" i="7"/>
  <c r="BE102" i="7"/>
  <c r="J94" i="7"/>
  <c r="F94" i="7"/>
  <c r="F92" i="7"/>
  <c r="E90" i="7"/>
  <c r="J51" i="7"/>
  <c r="F51" i="7"/>
  <c r="F49" i="7"/>
  <c r="E47" i="7"/>
  <c r="J18" i="7"/>
  <c r="E18" i="7"/>
  <c r="F95" i="7" s="1"/>
  <c r="F52" i="7"/>
  <c r="J17" i="7"/>
  <c r="J12" i="7"/>
  <c r="J92" i="7" s="1"/>
  <c r="E7" i="7"/>
  <c r="E45" i="7" s="1"/>
  <c r="AY56" i="1"/>
  <c r="AX56" i="1"/>
  <c r="BI202" i="6"/>
  <c r="BH202" i="6"/>
  <c r="BG202" i="6"/>
  <c r="BF202" i="6"/>
  <c r="T202" i="6"/>
  <c r="T201" i="6" s="1"/>
  <c r="R202" i="6"/>
  <c r="R201" i="6" s="1"/>
  <c r="P202" i="6"/>
  <c r="P201" i="6" s="1"/>
  <c r="BK202" i="6"/>
  <c r="BK201" i="6" s="1"/>
  <c r="J201" i="6" s="1"/>
  <c r="J74" i="6" s="1"/>
  <c r="J202" i="6"/>
  <c r="BE202" i="6"/>
  <c r="BI200" i="6"/>
  <c r="BH200" i="6"/>
  <c r="BG200" i="6"/>
  <c r="BF200" i="6"/>
  <c r="T200" i="6"/>
  <c r="R200" i="6"/>
  <c r="P200" i="6"/>
  <c r="BK200" i="6"/>
  <c r="J200" i="6"/>
  <c r="BE200" i="6" s="1"/>
  <c r="BI199" i="6"/>
  <c r="BH199" i="6"/>
  <c r="BG199" i="6"/>
  <c r="BF199" i="6"/>
  <c r="T199" i="6"/>
  <c r="R199" i="6"/>
  <c r="P199" i="6"/>
  <c r="BK199" i="6"/>
  <c r="J199" i="6"/>
  <c r="BE199" i="6"/>
  <c r="BI196" i="6"/>
  <c r="BH196" i="6"/>
  <c r="BG196" i="6"/>
  <c r="BF196" i="6"/>
  <c r="T196" i="6"/>
  <c r="T195" i="6" s="1"/>
  <c r="R196" i="6"/>
  <c r="R195" i="6" s="1"/>
  <c r="P196" i="6"/>
  <c r="BK196" i="6"/>
  <c r="J196" i="6"/>
  <c r="BE196" i="6" s="1"/>
  <c r="BI192" i="6"/>
  <c r="BH192" i="6"/>
  <c r="BG192" i="6"/>
  <c r="BF192" i="6"/>
  <c r="T192" i="6"/>
  <c r="R192" i="6"/>
  <c r="R188" i="6" s="1"/>
  <c r="P192" i="6"/>
  <c r="BK192" i="6"/>
  <c r="J192" i="6"/>
  <c r="BE192" i="6" s="1"/>
  <c r="BI189" i="6"/>
  <c r="BH189" i="6"/>
  <c r="BG189" i="6"/>
  <c r="BF189" i="6"/>
  <c r="T189" i="6"/>
  <c r="T188" i="6" s="1"/>
  <c r="R189" i="6"/>
  <c r="P189" i="6"/>
  <c r="P188" i="6" s="1"/>
  <c r="BK189" i="6"/>
  <c r="BK188" i="6" s="1"/>
  <c r="J189" i="6"/>
  <c r="BE189" i="6" s="1"/>
  <c r="BI186" i="6"/>
  <c r="BH186" i="6"/>
  <c r="BG186" i="6"/>
  <c r="BF186" i="6"/>
  <c r="T186" i="6"/>
  <c r="R186" i="6"/>
  <c r="P186" i="6"/>
  <c r="BK186" i="6"/>
  <c r="J186" i="6"/>
  <c r="BE186" i="6" s="1"/>
  <c r="BI185" i="6"/>
  <c r="BH185" i="6"/>
  <c r="BG185" i="6"/>
  <c r="BF185" i="6"/>
  <c r="T185" i="6"/>
  <c r="T184" i="6" s="1"/>
  <c r="R185" i="6"/>
  <c r="P185" i="6"/>
  <c r="BK185" i="6"/>
  <c r="BK184" i="6" s="1"/>
  <c r="J184" i="6" s="1"/>
  <c r="J70" i="6" s="1"/>
  <c r="J185" i="6"/>
  <c r="BE185" i="6" s="1"/>
  <c r="BI181" i="6"/>
  <c r="BH181" i="6"/>
  <c r="BG181" i="6"/>
  <c r="BF181" i="6"/>
  <c r="T181" i="6"/>
  <c r="T180" i="6"/>
  <c r="R181" i="6"/>
  <c r="R180" i="6" s="1"/>
  <c r="P181" i="6"/>
  <c r="P180" i="6" s="1"/>
  <c r="BK181" i="6"/>
  <c r="BK180" i="6" s="1"/>
  <c r="J180" i="6" s="1"/>
  <c r="J69" i="6" s="1"/>
  <c r="J181" i="6"/>
  <c r="BE181" i="6" s="1"/>
  <c r="BI177" i="6"/>
  <c r="BH177" i="6"/>
  <c r="BG177" i="6"/>
  <c r="BF177" i="6"/>
  <c r="T177" i="6"/>
  <c r="T176" i="6" s="1"/>
  <c r="R177" i="6"/>
  <c r="R176" i="6"/>
  <c r="P177" i="6"/>
  <c r="P176" i="6" s="1"/>
  <c r="BK177" i="6"/>
  <c r="BK176" i="6" s="1"/>
  <c r="J177" i="6"/>
  <c r="BE177" i="6" s="1"/>
  <c r="BI172" i="6"/>
  <c r="BH172" i="6"/>
  <c r="BG172" i="6"/>
  <c r="BF172" i="6"/>
  <c r="T172" i="6"/>
  <c r="R172" i="6"/>
  <c r="P172" i="6"/>
  <c r="BK172" i="6"/>
  <c r="J172" i="6"/>
  <c r="BE172" i="6" s="1"/>
  <c r="BI170" i="6"/>
  <c r="BH170" i="6"/>
  <c r="BG170" i="6"/>
  <c r="BF170" i="6"/>
  <c r="T170" i="6"/>
  <c r="R170" i="6"/>
  <c r="P170" i="6"/>
  <c r="BK170" i="6"/>
  <c r="J170" i="6"/>
  <c r="BE170" i="6" s="1"/>
  <c r="BI166" i="6"/>
  <c r="BH166" i="6"/>
  <c r="BG166" i="6"/>
  <c r="BF166" i="6"/>
  <c r="T166" i="6"/>
  <c r="R166" i="6"/>
  <c r="P166" i="6"/>
  <c r="BK166" i="6"/>
  <c r="J166" i="6"/>
  <c r="BE166" i="6" s="1"/>
  <c r="BI162" i="6"/>
  <c r="BH162" i="6"/>
  <c r="BG162" i="6"/>
  <c r="BF162" i="6"/>
  <c r="T162" i="6"/>
  <c r="R162" i="6"/>
  <c r="P162" i="6"/>
  <c r="P161" i="6" s="1"/>
  <c r="BK162" i="6"/>
  <c r="J162" i="6"/>
  <c r="BE162" i="6"/>
  <c r="BI157" i="6"/>
  <c r="BH157" i="6"/>
  <c r="BG157" i="6"/>
  <c r="BF157" i="6"/>
  <c r="T157" i="6"/>
  <c r="R157" i="6"/>
  <c r="P157" i="6"/>
  <c r="BK157" i="6"/>
  <c r="BK153" i="6" s="1"/>
  <c r="BK152" i="6" s="1"/>
  <c r="J152" i="6" s="1"/>
  <c r="J64" i="6" s="1"/>
  <c r="J157" i="6"/>
  <c r="BE157" i="6" s="1"/>
  <c r="BI154" i="6"/>
  <c r="BH154" i="6"/>
  <c r="BG154" i="6"/>
  <c r="BF154" i="6"/>
  <c r="T154" i="6"/>
  <c r="R154" i="6"/>
  <c r="R153" i="6" s="1"/>
  <c r="R152" i="6" s="1"/>
  <c r="P154" i="6"/>
  <c r="P153" i="6" s="1"/>
  <c r="P152" i="6" s="1"/>
  <c r="BK154" i="6"/>
  <c r="J153" i="6"/>
  <c r="J65" i="6" s="1"/>
  <c r="J154" i="6"/>
  <c r="BE154" i="6" s="1"/>
  <c r="BI149" i="6"/>
  <c r="BH149" i="6"/>
  <c r="BG149" i="6"/>
  <c r="BF149" i="6"/>
  <c r="T149" i="6"/>
  <c r="R149" i="6"/>
  <c r="P149" i="6"/>
  <c r="BK149" i="6"/>
  <c r="J149" i="6"/>
  <c r="BE149" i="6"/>
  <c r="BI146" i="6"/>
  <c r="BH146" i="6"/>
  <c r="BG146" i="6"/>
  <c r="BF146" i="6"/>
  <c r="T146" i="6"/>
  <c r="R146" i="6"/>
  <c r="P146" i="6"/>
  <c r="BK146" i="6"/>
  <c r="J146" i="6"/>
  <c r="BE146" i="6" s="1"/>
  <c r="BI143" i="6"/>
  <c r="BH143" i="6"/>
  <c r="BG143" i="6"/>
  <c r="BF143" i="6"/>
  <c r="T143" i="6"/>
  <c r="R143" i="6"/>
  <c r="P143" i="6"/>
  <c r="BK143" i="6"/>
  <c r="J143" i="6"/>
  <c r="BE143" i="6" s="1"/>
  <c r="BI140" i="6"/>
  <c r="BH140" i="6"/>
  <c r="BG140" i="6"/>
  <c r="BF140" i="6"/>
  <c r="T140" i="6"/>
  <c r="R140" i="6"/>
  <c r="P140" i="6"/>
  <c r="BK140" i="6"/>
  <c r="J140" i="6"/>
  <c r="BE140" i="6" s="1"/>
  <c r="BI137" i="6"/>
  <c r="BH137" i="6"/>
  <c r="BG137" i="6"/>
  <c r="BF137" i="6"/>
  <c r="T137" i="6"/>
  <c r="R137" i="6"/>
  <c r="P137" i="6"/>
  <c r="BK137" i="6"/>
  <c r="J137" i="6"/>
  <c r="BE137" i="6"/>
  <c r="BI134" i="6"/>
  <c r="BH134" i="6"/>
  <c r="BG134" i="6"/>
  <c r="BF134" i="6"/>
  <c r="T134" i="6"/>
  <c r="R134" i="6"/>
  <c r="P134" i="6"/>
  <c r="BK134" i="6"/>
  <c r="BK127" i="6" s="1"/>
  <c r="J127" i="6" s="1"/>
  <c r="J63" i="6" s="1"/>
  <c r="J134" i="6"/>
  <c r="BE134" i="6" s="1"/>
  <c r="BI131" i="6"/>
  <c r="BH131" i="6"/>
  <c r="BG131" i="6"/>
  <c r="BF131" i="6"/>
  <c r="T131" i="6"/>
  <c r="R131" i="6"/>
  <c r="P131" i="6"/>
  <c r="BK131" i="6"/>
  <c r="J131" i="6"/>
  <c r="BE131" i="6" s="1"/>
  <c r="BI128" i="6"/>
  <c r="BH128" i="6"/>
  <c r="BG128" i="6"/>
  <c r="BF128" i="6"/>
  <c r="T128" i="6"/>
  <c r="R128" i="6"/>
  <c r="R127" i="6" s="1"/>
  <c r="P128" i="6"/>
  <c r="BK128" i="6"/>
  <c r="J128" i="6"/>
  <c r="BE128" i="6"/>
  <c r="BI124" i="6"/>
  <c r="BH124" i="6"/>
  <c r="BG124" i="6"/>
  <c r="BF124" i="6"/>
  <c r="T124" i="6"/>
  <c r="T123" i="6" s="1"/>
  <c r="R124" i="6"/>
  <c r="R123" i="6" s="1"/>
  <c r="P124" i="6"/>
  <c r="P123" i="6" s="1"/>
  <c r="BK124" i="6"/>
  <c r="BK123" i="6" s="1"/>
  <c r="J123" i="6" s="1"/>
  <c r="J62" i="6" s="1"/>
  <c r="J124" i="6"/>
  <c r="BE124" i="6"/>
  <c r="BI121" i="6"/>
  <c r="BH121" i="6"/>
  <c r="BG121" i="6"/>
  <c r="BF121" i="6"/>
  <c r="T121" i="6"/>
  <c r="R121" i="6"/>
  <c r="P121" i="6"/>
  <c r="BK121" i="6"/>
  <c r="J121" i="6"/>
  <c r="BE121" i="6" s="1"/>
  <c r="BI119" i="6"/>
  <c r="BH119" i="6"/>
  <c r="BG119" i="6"/>
  <c r="BF119" i="6"/>
  <c r="T119" i="6"/>
  <c r="R119" i="6"/>
  <c r="P119" i="6"/>
  <c r="BK119" i="6"/>
  <c r="J119" i="6"/>
  <c r="BE119" i="6" s="1"/>
  <c r="BI117" i="6"/>
  <c r="BH117" i="6"/>
  <c r="BG117" i="6"/>
  <c r="BF117" i="6"/>
  <c r="T117" i="6"/>
  <c r="R117" i="6"/>
  <c r="P117" i="6"/>
  <c r="BK117" i="6"/>
  <c r="J117" i="6"/>
  <c r="BE117" i="6" s="1"/>
  <c r="BI115" i="6"/>
  <c r="F34" i="6" s="1"/>
  <c r="BD56" i="1" s="1"/>
  <c r="BH115" i="6"/>
  <c r="BG115" i="6"/>
  <c r="BF115" i="6"/>
  <c r="T115" i="6"/>
  <c r="T114" i="6" s="1"/>
  <c r="R115" i="6"/>
  <c r="P115" i="6"/>
  <c r="P114" i="6" s="1"/>
  <c r="BK115" i="6"/>
  <c r="J115" i="6"/>
  <c r="BE115" i="6" s="1"/>
  <c r="BI111" i="6"/>
  <c r="BH111" i="6"/>
  <c r="BG111" i="6"/>
  <c r="BF111" i="6"/>
  <c r="T111" i="6"/>
  <c r="R111" i="6"/>
  <c r="P111" i="6"/>
  <c r="BK111" i="6"/>
  <c r="J111" i="6"/>
  <c r="BE111" i="6" s="1"/>
  <c r="BI107" i="6"/>
  <c r="BH107" i="6"/>
  <c r="BG107" i="6"/>
  <c r="BF107" i="6"/>
  <c r="T107" i="6"/>
  <c r="T106" i="6" s="1"/>
  <c r="R107" i="6"/>
  <c r="P107" i="6"/>
  <c r="BK107" i="6"/>
  <c r="BK106" i="6" s="1"/>
  <c r="J106" i="6" s="1"/>
  <c r="J60" i="6" s="1"/>
  <c r="J107" i="6"/>
  <c r="BE107" i="6" s="1"/>
  <c r="BI103" i="6"/>
  <c r="BH103" i="6"/>
  <c r="BG103" i="6"/>
  <c r="BF103" i="6"/>
  <c r="T103" i="6"/>
  <c r="R103" i="6"/>
  <c r="P103" i="6"/>
  <c r="BK103" i="6"/>
  <c r="J103" i="6"/>
  <c r="BE103" i="6" s="1"/>
  <c r="BI98" i="6"/>
  <c r="BH98" i="6"/>
  <c r="BG98" i="6"/>
  <c r="BF98" i="6"/>
  <c r="T98" i="6"/>
  <c r="T97" i="6" s="1"/>
  <c r="R98" i="6"/>
  <c r="R97" i="6"/>
  <c r="P98" i="6"/>
  <c r="P97" i="6"/>
  <c r="BK98" i="6"/>
  <c r="BK97" i="6" s="1"/>
  <c r="J97" i="6" s="1"/>
  <c r="J59" i="6" s="1"/>
  <c r="J98" i="6"/>
  <c r="BE98" i="6" s="1"/>
  <c r="J90" i="6"/>
  <c r="F90" i="6"/>
  <c r="F88" i="6"/>
  <c r="E86" i="6"/>
  <c r="J51" i="6"/>
  <c r="F51" i="6"/>
  <c r="F49" i="6"/>
  <c r="E47" i="6"/>
  <c r="J18" i="6"/>
  <c r="E18" i="6"/>
  <c r="F91" i="6" s="1"/>
  <c r="J17" i="6"/>
  <c r="J12" i="6"/>
  <c r="E7" i="6"/>
  <c r="E84" i="6" s="1"/>
  <c r="J448" i="5"/>
  <c r="AY55" i="1"/>
  <c r="AX55" i="1"/>
  <c r="BI514" i="5"/>
  <c r="BH514" i="5"/>
  <c r="BG514" i="5"/>
  <c r="BF514" i="5"/>
  <c r="T514" i="5"/>
  <c r="T513" i="5" s="1"/>
  <c r="R514" i="5"/>
  <c r="R513" i="5" s="1"/>
  <c r="P514" i="5"/>
  <c r="P513" i="5" s="1"/>
  <c r="BK514" i="5"/>
  <c r="BK513" i="5" s="1"/>
  <c r="J513" i="5" s="1"/>
  <c r="J514" i="5"/>
  <c r="BE514" i="5" s="1"/>
  <c r="J83" i="5"/>
  <c r="BI512" i="5"/>
  <c r="BH512" i="5"/>
  <c r="BG512" i="5"/>
  <c r="BF512" i="5"/>
  <c r="T512" i="5"/>
  <c r="T511" i="5" s="1"/>
  <c r="R512" i="5"/>
  <c r="R511" i="5" s="1"/>
  <c r="P512" i="5"/>
  <c r="P511" i="5" s="1"/>
  <c r="BK512" i="5"/>
  <c r="BK511" i="5" s="1"/>
  <c r="J511" i="5" s="1"/>
  <c r="J82" i="5" s="1"/>
  <c r="J512" i="5"/>
  <c r="BE512" i="5" s="1"/>
  <c r="BI508" i="5"/>
  <c r="BH508" i="5"/>
  <c r="BG508" i="5"/>
  <c r="BF508" i="5"/>
  <c r="T508" i="5"/>
  <c r="R508" i="5"/>
  <c r="P508" i="5"/>
  <c r="BK508" i="5"/>
  <c r="J508" i="5"/>
  <c r="BE508" i="5"/>
  <c r="BI505" i="5"/>
  <c r="BH505" i="5"/>
  <c r="BG505" i="5"/>
  <c r="BF505" i="5"/>
  <c r="T505" i="5"/>
  <c r="R505" i="5"/>
  <c r="P505" i="5"/>
  <c r="BK505" i="5"/>
  <c r="J505" i="5"/>
  <c r="BE505" i="5" s="1"/>
  <c r="BI504" i="5"/>
  <c r="BH504" i="5"/>
  <c r="BG504" i="5"/>
  <c r="BF504" i="5"/>
  <c r="T504" i="5"/>
  <c r="R504" i="5"/>
  <c r="P504" i="5"/>
  <c r="BK504" i="5"/>
  <c r="J504" i="5"/>
  <c r="BE504" i="5"/>
  <c r="BI503" i="5"/>
  <c r="BH503" i="5"/>
  <c r="BG503" i="5"/>
  <c r="BF503" i="5"/>
  <c r="T503" i="5"/>
  <c r="R503" i="5"/>
  <c r="P503" i="5"/>
  <c r="BK503" i="5"/>
  <c r="J503" i="5"/>
  <c r="BE503" i="5"/>
  <c r="BI502" i="5"/>
  <c r="BH502" i="5"/>
  <c r="BG502" i="5"/>
  <c r="BF502" i="5"/>
  <c r="T502" i="5"/>
  <c r="R502" i="5"/>
  <c r="P502" i="5"/>
  <c r="BK502" i="5"/>
  <c r="J502" i="5"/>
  <c r="BE502" i="5"/>
  <c r="BI499" i="5"/>
  <c r="BH499" i="5"/>
  <c r="BG499" i="5"/>
  <c r="BF499" i="5"/>
  <c r="T499" i="5"/>
  <c r="R499" i="5"/>
  <c r="P499" i="5"/>
  <c r="BK499" i="5"/>
  <c r="J499" i="5"/>
  <c r="BE499" i="5" s="1"/>
  <c r="BI498" i="5"/>
  <c r="BH498" i="5"/>
  <c r="BG498" i="5"/>
  <c r="BF498" i="5"/>
  <c r="T498" i="5"/>
  <c r="R498" i="5"/>
  <c r="P498" i="5"/>
  <c r="BK498" i="5"/>
  <c r="J498" i="5"/>
  <c r="BE498" i="5" s="1"/>
  <c r="BI497" i="5"/>
  <c r="BH497" i="5"/>
  <c r="BG497" i="5"/>
  <c r="BF497" i="5"/>
  <c r="T497" i="5"/>
  <c r="R497" i="5"/>
  <c r="P497" i="5"/>
  <c r="BK497" i="5"/>
  <c r="J497" i="5"/>
  <c r="BE497" i="5"/>
  <c r="BI494" i="5"/>
  <c r="BH494" i="5"/>
  <c r="BG494" i="5"/>
  <c r="BF494" i="5"/>
  <c r="T494" i="5"/>
  <c r="R494" i="5"/>
  <c r="P494" i="5"/>
  <c r="BK494" i="5"/>
  <c r="J494" i="5"/>
  <c r="BE494" i="5" s="1"/>
  <c r="BI492" i="5"/>
  <c r="BH492" i="5"/>
  <c r="BG492" i="5"/>
  <c r="BF492" i="5"/>
  <c r="T492" i="5"/>
  <c r="R492" i="5"/>
  <c r="P492" i="5"/>
  <c r="BK492" i="5"/>
  <c r="J492" i="5"/>
  <c r="BE492" i="5" s="1"/>
  <c r="BI490" i="5"/>
  <c r="BH490" i="5"/>
  <c r="BG490" i="5"/>
  <c r="BF490" i="5"/>
  <c r="T490" i="5"/>
  <c r="R490" i="5"/>
  <c r="P490" i="5"/>
  <c r="BK490" i="5"/>
  <c r="J490" i="5"/>
  <c r="BE490" i="5"/>
  <c r="BI489" i="5"/>
  <c r="BH489" i="5"/>
  <c r="BG489" i="5"/>
  <c r="BF489" i="5"/>
  <c r="T489" i="5"/>
  <c r="R489" i="5"/>
  <c r="P489" i="5"/>
  <c r="BK489" i="5"/>
  <c r="J489" i="5"/>
  <c r="BE489" i="5"/>
  <c r="BI487" i="5"/>
  <c r="BH487" i="5"/>
  <c r="BG487" i="5"/>
  <c r="BF487" i="5"/>
  <c r="T487" i="5"/>
  <c r="R487" i="5"/>
  <c r="P487" i="5"/>
  <c r="BK487" i="5"/>
  <c r="J487" i="5"/>
  <c r="BE487" i="5"/>
  <c r="BI485" i="5"/>
  <c r="BH485" i="5"/>
  <c r="BG485" i="5"/>
  <c r="BF485" i="5"/>
  <c r="T485" i="5"/>
  <c r="R485" i="5"/>
  <c r="P485" i="5"/>
  <c r="BK485" i="5"/>
  <c r="J485" i="5"/>
  <c r="BE485" i="5" s="1"/>
  <c r="BI483" i="5"/>
  <c r="BH483" i="5"/>
  <c r="BG483" i="5"/>
  <c r="BF483" i="5"/>
  <c r="T483" i="5"/>
  <c r="R483" i="5"/>
  <c r="P483" i="5"/>
  <c r="BK483" i="5"/>
  <c r="J483" i="5"/>
  <c r="BE483" i="5" s="1"/>
  <c r="BI482" i="5"/>
  <c r="BH482" i="5"/>
  <c r="BG482" i="5"/>
  <c r="BF482" i="5"/>
  <c r="T482" i="5"/>
  <c r="T481" i="5" s="1"/>
  <c r="R482" i="5"/>
  <c r="P482" i="5"/>
  <c r="BK482" i="5"/>
  <c r="J482" i="5"/>
  <c r="BE482" i="5" s="1"/>
  <c r="BI478" i="5"/>
  <c r="BH478" i="5"/>
  <c r="BG478" i="5"/>
  <c r="BF478" i="5"/>
  <c r="T478" i="5"/>
  <c r="R478" i="5"/>
  <c r="P478" i="5"/>
  <c r="BK478" i="5"/>
  <c r="J478" i="5"/>
  <c r="BE478" i="5"/>
  <c r="BI476" i="5"/>
  <c r="BH476" i="5"/>
  <c r="BG476" i="5"/>
  <c r="BF476" i="5"/>
  <c r="T476" i="5"/>
  <c r="R476" i="5"/>
  <c r="P476" i="5"/>
  <c r="BK476" i="5"/>
  <c r="J476" i="5"/>
  <c r="BE476" i="5" s="1"/>
  <c r="BI472" i="5"/>
  <c r="BH472" i="5"/>
  <c r="BG472" i="5"/>
  <c r="BF472" i="5"/>
  <c r="T472" i="5"/>
  <c r="R472" i="5"/>
  <c r="P472" i="5"/>
  <c r="BK472" i="5"/>
  <c r="J472" i="5"/>
  <c r="BE472" i="5" s="1"/>
  <c r="BI467" i="5"/>
  <c r="BH467" i="5"/>
  <c r="BG467" i="5"/>
  <c r="BF467" i="5"/>
  <c r="T467" i="5"/>
  <c r="R467" i="5"/>
  <c r="P467" i="5"/>
  <c r="P466" i="5" s="1"/>
  <c r="BK467" i="5"/>
  <c r="J467" i="5"/>
  <c r="BE467" i="5" s="1"/>
  <c r="BI464" i="5"/>
  <c r="BH464" i="5"/>
  <c r="BG464" i="5"/>
  <c r="BF464" i="5"/>
  <c r="T464" i="5"/>
  <c r="R464" i="5"/>
  <c r="P464" i="5"/>
  <c r="P462" i="5" s="1"/>
  <c r="BK464" i="5"/>
  <c r="J464" i="5"/>
  <c r="BE464" i="5"/>
  <c r="BI463" i="5"/>
  <c r="BH463" i="5"/>
  <c r="BG463" i="5"/>
  <c r="BF463" i="5"/>
  <c r="T463" i="5"/>
  <c r="R463" i="5"/>
  <c r="P463" i="5"/>
  <c r="BK463" i="5"/>
  <c r="BK462" i="5" s="1"/>
  <c r="J462" i="5" s="1"/>
  <c r="J78" i="5" s="1"/>
  <c r="J463" i="5"/>
  <c r="BE463" i="5"/>
  <c r="BI457" i="5"/>
  <c r="BH457" i="5"/>
  <c r="BG457" i="5"/>
  <c r="BF457" i="5"/>
  <c r="T457" i="5"/>
  <c r="R457" i="5"/>
  <c r="P457" i="5"/>
  <c r="BK457" i="5"/>
  <c r="J457" i="5"/>
  <c r="BE457" i="5" s="1"/>
  <c r="BI452" i="5"/>
  <c r="BH452" i="5"/>
  <c r="BG452" i="5"/>
  <c r="BF452" i="5"/>
  <c r="T452" i="5"/>
  <c r="R452" i="5"/>
  <c r="P452" i="5"/>
  <c r="BK452" i="5"/>
  <c r="J452" i="5"/>
  <c r="BE452" i="5"/>
  <c r="BI451" i="5"/>
  <c r="BH451" i="5"/>
  <c r="BG451" i="5"/>
  <c r="BF451" i="5"/>
  <c r="T451" i="5"/>
  <c r="R451" i="5"/>
  <c r="R450" i="5" s="1"/>
  <c r="P451" i="5"/>
  <c r="BK451" i="5"/>
  <c r="BK450" i="5"/>
  <c r="J450" i="5" s="1"/>
  <c r="J77" i="5" s="1"/>
  <c r="J451" i="5"/>
  <c r="BE451" i="5"/>
  <c r="J75" i="5"/>
  <c r="BI445" i="5"/>
  <c r="BH445" i="5"/>
  <c r="BG445" i="5"/>
  <c r="BF445" i="5"/>
  <c r="T445" i="5"/>
  <c r="R445" i="5"/>
  <c r="P445" i="5"/>
  <c r="BK445" i="5"/>
  <c r="J445" i="5"/>
  <c r="BE445" i="5" s="1"/>
  <c r="BI442" i="5"/>
  <c r="BH442" i="5"/>
  <c r="BG442" i="5"/>
  <c r="BF442" i="5"/>
  <c r="T442" i="5"/>
  <c r="R442" i="5"/>
  <c r="P442" i="5"/>
  <c r="BK442" i="5"/>
  <c r="J442" i="5"/>
  <c r="BE442" i="5"/>
  <c r="BI439" i="5"/>
  <c r="BH439" i="5"/>
  <c r="BG439" i="5"/>
  <c r="BF439" i="5"/>
  <c r="T439" i="5"/>
  <c r="T438" i="5" s="1"/>
  <c r="R439" i="5"/>
  <c r="P439" i="5"/>
  <c r="BK439" i="5"/>
  <c r="BK438" i="5"/>
  <c r="J438" i="5" s="1"/>
  <c r="J74" i="5" s="1"/>
  <c r="J439" i="5"/>
  <c r="BE439" i="5"/>
  <c r="BI434" i="5"/>
  <c r="BH434" i="5"/>
  <c r="BG434" i="5"/>
  <c r="BF434" i="5"/>
  <c r="T434" i="5"/>
  <c r="T430" i="5" s="1"/>
  <c r="R434" i="5"/>
  <c r="P434" i="5"/>
  <c r="BK434" i="5"/>
  <c r="J434" i="5"/>
  <c r="BE434" i="5" s="1"/>
  <c r="BI431" i="5"/>
  <c r="BH431" i="5"/>
  <c r="BG431" i="5"/>
  <c r="BF431" i="5"/>
  <c r="T431" i="5"/>
  <c r="R431" i="5"/>
  <c r="R430" i="5" s="1"/>
  <c r="P431" i="5"/>
  <c r="P430" i="5"/>
  <c r="BK431" i="5"/>
  <c r="J431" i="5"/>
  <c r="BE431" i="5"/>
  <c r="BI427" i="5"/>
  <c r="BH427" i="5"/>
  <c r="BG427" i="5"/>
  <c r="BF427" i="5"/>
  <c r="T427" i="5"/>
  <c r="R427" i="5"/>
  <c r="P427" i="5"/>
  <c r="BK427" i="5"/>
  <c r="J427" i="5"/>
  <c r="BE427" i="5" s="1"/>
  <c r="BI424" i="5"/>
  <c r="BH424" i="5"/>
  <c r="BG424" i="5"/>
  <c r="BF424" i="5"/>
  <c r="T424" i="5"/>
  <c r="R424" i="5"/>
  <c r="P424" i="5"/>
  <c r="BK424" i="5"/>
  <c r="J424" i="5"/>
  <c r="BE424" i="5" s="1"/>
  <c r="BI421" i="5"/>
  <c r="BH421" i="5"/>
  <c r="BG421" i="5"/>
  <c r="BF421" i="5"/>
  <c r="T421" i="5"/>
  <c r="R421" i="5"/>
  <c r="P421" i="5"/>
  <c r="BK421" i="5"/>
  <c r="J421" i="5"/>
  <c r="BE421" i="5"/>
  <c r="BI418" i="5"/>
  <c r="BH418" i="5"/>
  <c r="BG418" i="5"/>
  <c r="BF418" i="5"/>
  <c r="T418" i="5"/>
  <c r="R418" i="5"/>
  <c r="P418" i="5"/>
  <c r="BK418" i="5"/>
  <c r="J418" i="5"/>
  <c r="BE418" i="5" s="1"/>
  <c r="BI414" i="5"/>
  <c r="BH414" i="5"/>
  <c r="BG414" i="5"/>
  <c r="BF414" i="5"/>
  <c r="T414" i="5"/>
  <c r="R414" i="5"/>
  <c r="P414" i="5"/>
  <c r="BK414" i="5"/>
  <c r="J414" i="5"/>
  <c r="BE414" i="5"/>
  <c r="BI406" i="5"/>
  <c r="BH406" i="5"/>
  <c r="BG406" i="5"/>
  <c r="BF406" i="5"/>
  <c r="T406" i="5"/>
  <c r="R406" i="5"/>
  <c r="P406" i="5"/>
  <c r="BK406" i="5"/>
  <c r="J406" i="5"/>
  <c r="BE406" i="5" s="1"/>
  <c r="BI396" i="5"/>
  <c r="BH396" i="5"/>
  <c r="BG396" i="5"/>
  <c r="BF396" i="5"/>
  <c r="T396" i="5"/>
  <c r="R396" i="5"/>
  <c r="P396" i="5"/>
  <c r="BK396" i="5"/>
  <c r="J396" i="5"/>
  <c r="BE396" i="5" s="1"/>
  <c r="BI392" i="5"/>
  <c r="BH392" i="5"/>
  <c r="BG392" i="5"/>
  <c r="BF392" i="5"/>
  <c r="T392" i="5"/>
  <c r="R392" i="5"/>
  <c r="P392" i="5"/>
  <c r="BK392" i="5"/>
  <c r="J392" i="5"/>
  <c r="BE392" i="5"/>
  <c r="BI385" i="5"/>
  <c r="BH385" i="5"/>
  <c r="BG385" i="5"/>
  <c r="BF385" i="5"/>
  <c r="T385" i="5"/>
  <c r="R385" i="5"/>
  <c r="P385" i="5"/>
  <c r="BK385" i="5"/>
  <c r="J385" i="5"/>
  <c r="BE385" i="5" s="1"/>
  <c r="BI381" i="5"/>
  <c r="BH381" i="5"/>
  <c r="BG381" i="5"/>
  <c r="BF381" i="5"/>
  <c r="T381" i="5"/>
  <c r="R381" i="5"/>
  <c r="P381" i="5"/>
  <c r="BK381" i="5"/>
  <c r="J381" i="5"/>
  <c r="BE381" i="5"/>
  <c r="BI377" i="5"/>
  <c r="BH377" i="5"/>
  <c r="BG377" i="5"/>
  <c r="BF377" i="5"/>
  <c r="T377" i="5"/>
  <c r="R377" i="5"/>
  <c r="P377" i="5"/>
  <c r="BK377" i="5"/>
  <c r="J377" i="5"/>
  <c r="BE377" i="5"/>
  <c r="BI366" i="5"/>
  <c r="BH366" i="5"/>
  <c r="BG366" i="5"/>
  <c r="BF366" i="5"/>
  <c r="T366" i="5"/>
  <c r="T365" i="5" s="1"/>
  <c r="T364" i="5" s="1"/>
  <c r="R366" i="5"/>
  <c r="R365" i="5" s="1"/>
  <c r="R364" i="5" s="1"/>
  <c r="P366" i="5"/>
  <c r="P365" i="5" s="1"/>
  <c r="P364" i="5" s="1"/>
  <c r="BK366" i="5"/>
  <c r="BK365" i="5" s="1"/>
  <c r="J366" i="5"/>
  <c r="BE366" i="5" s="1"/>
  <c r="BI361" i="5"/>
  <c r="BH361" i="5"/>
  <c r="BG361" i="5"/>
  <c r="BF361" i="5"/>
  <c r="T361" i="5"/>
  <c r="R361" i="5"/>
  <c r="P361" i="5"/>
  <c r="BK361" i="5"/>
  <c r="J361" i="5"/>
  <c r="BE361" i="5" s="1"/>
  <c r="BI358" i="5"/>
  <c r="BH358" i="5"/>
  <c r="BG358" i="5"/>
  <c r="BF358" i="5"/>
  <c r="T358" i="5"/>
  <c r="R358" i="5"/>
  <c r="P358" i="5"/>
  <c r="BK358" i="5"/>
  <c r="J358" i="5"/>
  <c r="BE358" i="5"/>
  <c r="BI356" i="5"/>
  <c r="BH356" i="5"/>
  <c r="BG356" i="5"/>
  <c r="BF356" i="5"/>
  <c r="T356" i="5"/>
  <c r="R356" i="5"/>
  <c r="P356" i="5"/>
  <c r="BK356" i="5"/>
  <c r="J356" i="5"/>
  <c r="BE356" i="5" s="1"/>
  <c r="BI354" i="5"/>
  <c r="BH354" i="5"/>
  <c r="BG354" i="5"/>
  <c r="BF354" i="5"/>
  <c r="T354" i="5"/>
  <c r="R354" i="5"/>
  <c r="P354" i="5"/>
  <c r="BK354" i="5"/>
  <c r="J354" i="5"/>
  <c r="BE354" i="5"/>
  <c r="BI352" i="5"/>
  <c r="BH352" i="5"/>
  <c r="BG352" i="5"/>
  <c r="BF352" i="5"/>
  <c r="T352" i="5"/>
  <c r="R352" i="5"/>
  <c r="P352" i="5"/>
  <c r="BK352" i="5"/>
  <c r="J352" i="5"/>
  <c r="BE352" i="5" s="1"/>
  <c r="BI350" i="5"/>
  <c r="BH350" i="5"/>
  <c r="BG350" i="5"/>
  <c r="BF350" i="5"/>
  <c r="T350" i="5"/>
  <c r="R350" i="5"/>
  <c r="P350" i="5"/>
  <c r="BK350" i="5"/>
  <c r="J350" i="5"/>
  <c r="BE350" i="5" s="1"/>
  <c r="BI347" i="5"/>
  <c r="BH347" i="5"/>
  <c r="BG347" i="5"/>
  <c r="BF347" i="5"/>
  <c r="T347" i="5"/>
  <c r="R347" i="5"/>
  <c r="R346" i="5" s="1"/>
  <c r="P347" i="5"/>
  <c r="BK347" i="5"/>
  <c r="J347" i="5"/>
  <c r="BE347" i="5" s="1"/>
  <c r="BI339" i="5"/>
  <c r="BH339" i="5"/>
  <c r="BG339" i="5"/>
  <c r="BF339" i="5"/>
  <c r="T339" i="5"/>
  <c r="R339" i="5"/>
  <c r="P339" i="5"/>
  <c r="BK339" i="5"/>
  <c r="J339" i="5"/>
  <c r="BE339" i="5" s="1"/>
  <c r="BI324" i="5"/>
  <c r="BH324" i="5"/>
  <c r="BG324" i="5"/>
  <c r="BF324" i="5"/>
  <c r="T324" i="5"/>
  <c r="R324" i="5"/>
  <c r="P324" i="5"/>
  <c r="BK324" i="5"/>
  <c r="J324" i="5"/>
  <c r="BE324" i="5"/>
  <c r="BI305" i="5"/>
  <c r="BH305" i="5"/>
  <c r="BG305" i="5"/>
  <c r="BF305" i="5"/>
  <c r="T305" i="5"/>
  <c r="T259" i="5" s="1"/>
  <c r="R305" i="5"/>
  <c r="P305" i="5"/>
  <c r="BK305" i="5"/>
  <c r="J305" i="5"/>
  <c r="BE305" i="5" s="1"/>
  <c r="BI301" i="5"/>
  <c r="BH301" i="5"/>
  <c r="BG301" i="5"/>
  <c r="BF301" i="5"/>
  <c r="T301" i="5"/>
  <c r="R301" i="5"/>
  <c r="P301" i="5"/>
  <c r="BK301" i="5"/>
  <c r="BK259" i="5" s="1"/>
  <c r="J301" i="5"/>
  <c r="BE301" i="5" s="1"/>
  <c r="BI279" i="5"/>
  <c r="BH279" i="5"/>
  <c r="BG279" i="5"/>
  <c r="BF279" i="5"/>
  <c r="T279" i="5"/>
  <c r="R279" i="5"/>
  <c r="P279" i="5"/>
  <c r="BK279" i="5"/>
  <c r="J279" i="5"/>
  <c r="BE279" i="5" s="1"/>
  <c r="BI260" i="5"/>
  <c r="BH260" i="5"/>
  <c r="BG260" i="5"/>
  <c r="BF260" i="5"/>
  <c r="T260" i="5"/>
  <c r="R260" i="5"/>
  <c r="P260" i="5"/>
  <c r="BK260" i="5"/>
  <c r="J260" i="5"/>
  <c r="BE260" i="5" s="1"/>
  <c r="BI255" i="5"/>
  <c r="BH255" i="5"/>
  <c r="BG255" i="5"/>
  <c r="BF255" i="5"/>
  <c r="T255" i="5"/>
  <c r="R255" i="5"/>
  <c r="P255" i="5"/>
  <c r="BK255" i="5"/>
  <c r="J255" i="5"/>
  <c r="BE255" i="5" s="1"/>
  <c r="BI252" i="5"/>
  <c r="BH252" i="5"/>
  <c r="BG252" i="5"/>
  <c r="BF252" i="5"/>
  <c r="T252" i="5"/>
  <c r="R252" i="5"/>
  <c r="P252" i="5"/>
  <c r="BK252" i="5"/>
  <c r="J252" i="5"/>
  <c r="BE252" i="5"/>
  <c r="BI249" i="5"/>
  <c r="BH249" i="5"/>
  <c r="BG249" i="5"/>
  <c r="BF249" i="5"/>
  <c r="T249" i="5"/>
  <c r="R249" i="5"/>
  <c r="P249" i="5"/>
  <c r="BK249" i="5"/>
  <c r="J249" i="5"/>
  <c r="BE249" i="5" s="1"/>
  <c r="BI246" i="5"/>
  <c r="BH246" i="5"/>
  <c r="BG246" i="5"/>
  <c r="BF246" i="5"/>
  <c r="T246" i="5"/>
  <c r="R246" i="5"/>
  <c r="P246" i="5"/>
  <c r="BK246" i="5"/>
  <c r="J246" i="5"/>
  <c r="BE246" i="5"/>
  <c r="BI233" i="5"/>
  <c r="BH233" i="5"/>
  <c r="BG233" i="5"/>
  <c r="BF233" i="5"/>
  <c r="T233" i="5"/>
  <c r="R233" i="5"/>
  <c r="P233" i="5"/>
  <c r="BK233" i="5"/>
  <c r="J233" i="5"/>
  <c r="BE233" i="5" s="1"/>
  <c r="BI230" i="5"/>
  <c r="BH230" i="5"/>
  <c r="BG230" i="5"/>
  <c r="BF230" i="5"/>
  <c r="T230" i="5"/>
  <c r="R230" i="5"/>
  <c r="P230" i="5"/>
  <c r="BK230" i="5"/>
  <c r="J230" i="5"/>
  <c r="BE230" i="5"/>
  <c r="BI227" i="5"/>
  <c r="BH227" i="5"/>
  <c r="BG227" i="5"/>
  <c r="BF227" i="5"/>
  <c r="T227" i="5"/>
  <c r="R227" i="5"/>
  <c r="R220" i="5" s="1"/>
  <c r="P227" i="5"/>
  <c r="BK227" i="5"/>
  <c r="J227" i="5"/>
  <c r="BE227" i="5" s="1"/>
  <c r="BI224" i="5"/>
  <c r="BH224" i="5"/>
  <c r="BG224" i="5"/>
  <c r="BF224" i="5"/>
  <c r="T224" i="5"/>
  <c r="R224" i="5"/>
  <c r="P224" i="5"/>
  <c r="BK224" i="5"/>
  <c r="J224" i="5"/>
  <c r="BE224" i="5" s="1"/>
  <c r="BI221" i="5"/>
  <c r="BH221" i="5"/>
  <c r="BG221" i="5"/>
  <c r="BF221" i="5"/>
  <c r="T221" i="5"/>
  <c r="R221" i="5"/>
  <c r="P221" i="5"/>
  <c r="BK221" i="5"/>
  <c r="J221" i="5"/>
  <c r="BE221" i="5" s="1"/>
  <c r="BI217" i="5"/>
  <c r="BH217" i="5"/>
  <c r="BG217" i="5"/>
  <c r="BF217" i="5"/>
  <c r="T217" i="5"/>
  <c r="R217" i="5"/>
  <c r="P217" i="5"/>
  <c r="BK217" i="5"/>
  <c r="J217" i="5"/>
  <c r="BE217" i="5" s="1"/>
  <c r="BI208" i="5"/>
  <c r="BH208" i="5"/>
  <c r="BG208" i="5"/>
  <c r="BF208" i="5"/>
  <c r="T208" i="5"/>
  <c r="R208" i="5"/>
  <c r="P208" i="5"/>
  <c r="BK208" i="5"/>
  <c r="J208" i="5"/>
  <c r="BE208" i="5" s="1"/>
  <c r="BI206" i="5"/>
  <c r="BH206" i="5"/>
  <c r="BG206" i="5"/>
  <c r="BF206" i="5"/>
  <c r="T206" i="5"/>
  <c r="R206" i="5"/>
  <c r="P206" i="5"/>
  <c r="BK206" i="5"/>
  <c r="J206" i="5"/>
  <c r="BE206" i="5"/>
  <c r="BI202" i="5"/>
  <c r="BH202" i="5"/>
  <c r="BG202" i="5"/>
  <c r="BF202" i="5"/>
  <c r="T202" i="5"/>
  <c r="R202" i="5"/>
  <c r="P202" i="5"/>
  <c r="BK202" i="5"/>
  <c r="J202" i="5"/>
  <c r="BE202" i="5" s="1"/>
  <c r="BI198" i="5"/>
  <c r="BH198" i="5"/>
  <c r="BG198" i="5"/>
  <c r="BF198" i="5"/>
  <c r="T198" i="5"/>
  <c r="R198" i="5"/>
  <c r="P198" i="5"/>
  <c r="BK198" i="5"/>
  <c r="J198" i="5"/>
  <c r="BE198" i="5" s="1"/>
  <c r="BI195" i="5"/>
  <c r="BH195" i="5"/>
  <c r="BG195" i="5"/>
  <c r="BF195" i="5"/>
  <c r="T195" i="5"/>
  <c r="R195" i="5"/>
  <c r="P195" i="5"/>
  <c r="BK195" i="5"/>
  <c r="J195" i="5"/>
  <c r="BE195" i="5" s="1"/>
  <c r="BI193" i="5"/>
  <c r="BH193" i="5"/>
  <c r="BG193" i="5"/>
  <c r="BF193" i="5"/>
  <c r="T193" i="5"/>
  <c r="R193" i="5"/>
  <c r="P193" i="5"/>
  <c r="BK193" i="5"/>
  <c r="J193" i="5"/>
  <c r="BE193" i="5"/>
  <c r="BI190" i="5"/>
  <c r="BH190" i="5"/>
  <c r="BG190" i="5"/>
  <c r="BF190" i="5"/>
  <c r="T190" i="5"/>
  <c r="R190" i="5"/>
  <c r="P190" i="5"/>
  <c r="BK190" i="5"/>
  <c r="J190" i="5"/>
  <c r="BE190" i="5" s="1"/>
  <c r="BI185" i="5"/>
  <c r="BH185" i="5"/>
  <c r="BG185" i="5"/>
  <c r="BF185" i="5"/>
  <c r="T185" i="5"/>
  <c r="R185" i="5"/>
  <c r="P185" i="5"/>
  <c r="BK185" i="5"/>
  <c r="J185" i="5"/>
  <c r="BE185" i="5" s="1"/>
  <c r="BI182" i="5"/>
  <c r="BH182" i="5"/>
  <c r="BG182" i="5"/>
  <c r="BF182" i="5"/>
  <c r="T182" i="5"/>
  <c r="R182" i="5"/>
  <c r="P182" i="5"/>
  <c r="BK182" i="5"/>
  <c r="J182" i="5"/>
  <c r="BE182" i="5" s="1"/>
  <c r="BI176" i="5"/>
  <c r="BH176" i="5"/>
  <c r="BG176" i="5"/>
  <c r="BF176" i="5"/>
  <c r="T176" i="5"/>
  <c r="R176" i="5"/>
  <c r="P176" i="5"/>
  <c r="BK176" i="5"/>
  <c r="J176" i="5"/>
  <c r="BE176" i="5" s="1"/>
  <c r="BI173" i="5"/>
  <c r="BH173" i="5"/>
  <c r="BG173" i="5"/>
  <c r="BF173" i="5"/>
  <c r="T173" i="5"/>
  <c r="R173" i="5"/>
  <c r="P173" i="5"/>
  <c r="BK173" i="5"/>
  <c r="J173" i="5"/>
  <c r="BE173" i="5" s="1"/>
  <c r="BI169" i="5"/>
  <c r="BH169" i="5"/>
  <c r="BG169" i="5"/>
  <c r="BF169" i="5"/>
  <c r="T169" i="5"/>
  <c r="R169" i="5"/>
  <c r="P169" i="5"/>
  <c r="BK169" i="5"/>
  <c r="J169" i="5"/>
  <c r="BE169" i="5"/>
  <c r="BI166" i="5"/>
  <c r="BH166" i="5"/>
  <c r="BG166" i="5"/>
  <c r="BF166" i="5"/>
  <c r="T166" i="5"/>
  <c r="R166" i="5"/>
  <c r="P166" i="5"/>
  <c r="BK166" i="5"/>
  <c r="J166" i="5"/>
  <c r="BE166" i="5"/>
  <c r="BI163" i="5"/>
  <c r="BH163" i="5"/>
  <c r="BG163" i="5"/>
  <c r="BF163" i="5"/>
  <c r="T163" i="5"/>
  <c r="R163" i="5"/>
  <c r="P163" i="5"/>
  <c r="BK163" i="5"/>
  <c r="J163" i="5"/>
  <c r="BE163" i="5" s="1"/>
  <c r="BI159" i="5"/>
  <c r="BH159" i="5"/>
  <c r="BG159" i="5"/>
  <c r="BF159" i="5"/>
  <c r="T159" i="5"/>
  <c r="T158" i="5" s="1"/>
  <c r="R159" i="5"/>
  <c r="P159" i="5"/>
  <c r="P158" i="5"/>
  <c r="BK159" i="5"/>
  <c r="J159" i="5"/>
  <c r="BE159" i="5" s="1"/>
  <c r="BI155" i="5"/>
  <c r="BH155" i="5"/>
  <c r="BG155" i="5"/>
  <c r="BF155" i="5"/>
  <c r="T155" i="5"/>
  <c r="R155" i="5"/>
  <c r="P155" i="5"/>
  <c r="BK155" i="5"/>
  <c r="J155" i="5"/>
  <c r="BE155" i="5"/>
  <c r="BI153" i="5"/>
  <c r="BH153" i="5"/>
  <c r="BG153" i="5"/>
  <c r="BF153" i="5"/>
  <c r="T153" i="5"/>
  <c r="R153" i="5"/>
  <c r="P153" i="5"/>
  <c r="BK153" i="5"/>
  <c r="J153" i="5"/>
  <c r="BE153" i="5"/>
  <c r="BI150" i="5"/>
  <c r="BH150" i="5"/>
  <c r="BG150" i="5"/>
  <c r="BF150" i="5"/>
  <c r="T150" i="5"/>
  <c r="R150" i="5"/>
  <c r="P150" i="5"/>
  <c r="BK150" i="5"/>
  <c r="J150" i="5"/>
  <c r="BE150" i="5"/>
  <c r="BI120" i="5"/>
  <c r="BH120" i="5"/>
  <c r="BG120" i="5"/>
  <c r="BF120" i="5"/>
  <c r="T120" i="5"/>
  <c r="R120" i="5"/>
  <c r="P120" i="5"/>
  <c r="BK120" i="5"/>
  <c r="J120" i="5"/>
  <c r="BE120" i="5" s="1"/>
  <c r="BI117" i="5"/>
  <c r="BH117" i="5"/>
  <c r="BG117" i="5"/>
  <c r="BF117" i="5"/>
  <c r="T117" i="5"/>
  <c r="R117" i="5"/>
  <c r="P117" i="5"/>
  <c r="BK117" i="5"/>
  <c r="J117" i="5"/>
  <c r="BE117" i="5"/>
  <c r="BI113" i="5"/>
  <c r="BH113" i="5"/>
  <c r="BG113" i="5"/>
  <c r="BF113" i="5"/>
  <c r="T113" i="5"/>
  <c r="R113" i="5"/>
  <c r="P113" i="5"/>
  <c r="BK113" i="5"/>
  <c r="BK112" i="5"/>
  <c r="J112" i="5" s="1"/>
  <c r="J60" i="5" s="1"/>
  <c r="J113" i="5"/>
  <c r="BE113" i="5" s="1"/>
  <c r="BI109" i="5"/>
  <c r="BH109" i="5"/>
  <c r="BG109" i="5"/>
  <c r="BF109" i="5"/>
  <c r="T109" i="5"/>
  <c r="R109" i="5"/>
  <c r="P109" i="5"/>
  <c r="P106" i="5" s="1"/>
  <c r="BK109" i="5"/>
  <c r="J109" i="5"/>
  <c r="BE109" i="5"/>
  <c r="BI107" i="5"/>
  <c r="BH107" i="5"/>
  <c r="BG107" i="5"/>
  <c r="BF107" i="5"/>
  <c r="T107" i="5"/>
  <c r="R107" i="5"/>
  <c r="R106" i="5" s="1"/>
  <c r="P107" i="5"/>
  <c r="BK107" i="5"/>
  <c r="BK106" i="5" s="1"/>
  <c r="J106" i="5" s="1"/>
  <c r="J59" i="5" s="1"/>
  <c r="J107" i="5"/>
  <c r="BE107" i="5" s="1"/>
  <c r="J99" i="5"/>
  <c r="F99" i="5"/>
  <c r="F97" i="5"/>
  <c r="E95" i="5"/>
  <c r="J51" i="5"/>
  <c r="F51" i="5"/>
  <c r="F49" i="5"/>
  <c r="E47" i="5"/>
  <c r="J18" i="5"/>
  <c r="E18" i="5"/>
  <c r="F100" i="5" s="1"/>
  <c r="J17" i="5"/>
  <c r="J12" i="5"/>
  <c r="J49" i="5" s="1"/>
  <c r="E7" i="5"/>
  <c r="E45" i="5" s="1"/>
  <c r="E93" i="5"/>
  <c r="AY54" i="1"/>
  <c r="AX54" i="1"/>
  <c r="BI92" i="4"/>
  <c r="BH92" i="4"/>
  <c r="BG92" i="4"/>
  <c r="BF92" i="4"/>
  <c r="T92" i="4"/>
  <c r="R92" i="4"/>
  <c r="P92" i="4"/>
  <c r="BK92" i="4"/>
  <c r="J92" i="4"/>
  <c r="BE92" i="4" s="1"/>
  <c r="BI89" i="4"/>
  <c r="BH89" i="4"/>
  <c r="BG89" i="4"/>
  <c r="BF89" i="4"/>
  <c r="F31" i="4" s="1"/>
  <c r="BA54" i="1" s="1"/>
  <c r="T89" i="4"/>
  <c r="R89" i="4"/>
  <c r="P89" i="4"/>
  <c r="BK89" i="4"/>
  <c r="J89" i="4"/>
  <c r="BE89" i="4" s="1"/>
  <c r="BI86" i="4"/>
  <c r="BH86" i="4"/>
  <c r="BG86" i="4"/>
  <c r="BF86" i="4"/>
  <c r="T86" i="4"/>
  <c r="R86" i="4"/>
  <c r="P86" i="4"/>
  <c r="BK86" i="4"/>
  <c r="J86" i="4"/>
  <c r="BE86" i="4" s="1"/>
  <c r="BI83" i="4"/>
  <c r="BH83" i="4"/>
  <c r="BG83" i="4"/>
  <c r="BF83" i="4"/>
  <c r="T83" i="4"/>
  <c r="R83" i="4"/>
  <c r="P83" i="4"/>
  <c r="BK83" i="4"/>
  <c r="J83" i="4"/>
  <c r="BE83" i="4" s="1"/>
  <c r="J75" i="4"/>
  <c r="F75" i="4"/>
  <c r="F73" i="4"/>
  <c r="E71" i="4"/>
  <c r="J51" i="4"/>
  <c r="F51" i="4"/>
  <c r="F49" i="4"/>
  <c r="E47" i="4"/>
  <c r="J18" i="4"/>
  <c r="E18" i="4"/>
  <c r="F52" i="4" s="1"/>
  <c r="F76" i="4"/>
  <c r="J17" i="4"/>
  <c r="J12" i="4"/>
  <c r="J49" i="4" s="1"/>
  <c r="J73" i="4"/>
  <c r="E7" i="4"/>
  <c r="E69" i="4" s="1"/>
  <c r="AY53" i="1"/>
  <c r="AX53" i="1"/>
  <c r="BI210" i="3"/>
  <c r="BH210" i="3"/>
  <c r="BG210" i="3"/>
  <c r="BF210" i="3"/>
  <c r="T210" i="3"/>
  <c r="R210" i="3"/>
  <c r="P210" i="3"/>
  <c r="BK210" i="3"/>
  <c r="J210" i="3"/>
  <c r="BE210" i="3"/>
  <c r="BI208" i="3"/>
  <c r="BH208" i="3"/>
  <c r="BG208" i="3"/>
  <c r="BF208" i="3"/>
  <c r="T208" i="3"/>
  <c r="R208" i="3"/>
  <c r="P208" i="3"/>
  <c r="BK208" i="3"/>
  <c r="J208" i="3"/>
  <c r="BE208" i="3" s="1"/>
  <c r="BI205" i="3"/>
  <c r="BH205" i="3"/>
  <c r="BG205" i="3"/>
  <c r="BF205" i="3"/>
  <c r="T205" i="3"/>
  <c r="R205" i="3"/>
  <c r="P205" i="3"/>
  <c r="BK205" i="3"/>
  <c r="J205" i="3"/>
  <c r="BE205" i="3" s="1"/>
  <c r="BI202" i="3"/>
  <c r="BH202" i="3"/>
  <c r="BG202" i="3"/>
  <c r="BF202" i="3"/>
  <c r="T202" i="3"/>
  <c r="R202" i="3"/>
  <c r="P202" i="3"/>
  <c r="BK202" i="3"/>
  <c r="J202" i="3"/>
  <c r="BE202" i="3" s="1"/>
  <c r="BI199" i="3"/>
  <c r="BH199" i="3"/>
  <c r="BG199" i="3"/>
  <c r="BF199" i="3"/>
  <c r="T199" i="3"/>
  <c r="T192" i="3" s="1"/>
  <c r="T191" i="3" s="1"/>
  <c r="R199" i="3"/>
  <c r="P199" i="3"/>
  <c r="BK199" i="3"/>
  <c r="J199" i="3"/>
  <c r="BE199" i="3" s="1"/>
  <c r="BI196" i="3"/>
  <c r="BH196" i="3"/>
  <c r="BG196" i="3"/>
  <c r="BF196" i="3"/>
  <c r="T196" i="3"/>
  <c r="R196" i="3"/>
  <c r="P196" i="3"/>
  <c r="BK196" i="3"/>
  <c r="J196" i="3"/>
  <c r="BE196" i="3" s="1"/>
  <c r="BI193" i="3"/>
  <c r="BH193" i="3"/>
  <c r="BG193" i="3"/>
  <c r="BF193" i="3"/>
  <c r="T193" i="3"/>
  <c r="R193" i="3"/>
  <c r="P193" i="3"/>
  <c r="BK193" i="3"/>
  <c r="BK192" i="3"/>
  <c r="BK191" i="3" s="1"/>
  <c r="J191" i="3" s="1"/>
  <c r="J70" i="3" s="1"/>
  <c r="J193" i="3"/>
  <c r="BE193" i="3"/>
  <c r="BI190" i="3"/>
  <c r="BH190" i="3"/>
  <c r="BG190" i="3"/>
  <c r="BF190" i="3"/>
  <c r="T190" i="3"/>
  <c r="T189" i="3"/>
  <c r="R190" i="3"/>
  <c r="R189" i="3"/>
  <c r="P190" i="3"/>
  <c r="P189" i="3" s="1"/>
  <c r="BK190" i="3"/>
  <c r="BK189" i="3" s="1"/>
  <c r="J189" i="3" s="1"/>
  <c r="J69" i="3" s="1"/>
  <c r="J190" i="3"/>
  <c r="BE190" i="3" s="1"/>
  <c r="BI188" i="3"/>
  <c r="BH188" i="3"/>
  <c r="BG188" i="3"/>
  <c r="BF188" i="3"/>
  <c r="T188" i="3"/>
  <c r="R188" i="3"/>
  <c r="P188" i="3"/>
  <c r="BK188" i="3"/>
  <c r="J188" i="3"/>
  <c r="BE188" i="3" s="1"/>
  <c r="BI187" i="3"/>
  <c r="BH187" i="3"/>
  <c r="BG187" i="3"/>
  <c r="BF187" i="3"/>
  <c r="T187" i="3"/>
  <c r="T186" i="3" s="1"/>
  <c r="R187" i="3"/>
  <c r="P187" i="3"/>
  <c r="P186" i="3" s="1"/>
  <c r="BK187" i="3"/>
  <c r="BK186" i="3" s="1"/>
  <c r="J187" i="3"/>
  <c r="BE187" i="3"/>
  <c r="BI184" i="3"/>
  <c r="BH184" i="3"/>
  <c r="BG184" i="3"/>
  <c r="BF184" i="3"/>
  <c r="T184" i="3"/>
  <c r="T183" i="3"/>
  <c r="R184" i="3"/>
  <c r="R183" i="3" s="1"/>
  <c r="P184" i="3"/>
  <c r="P183" i="3" s="1"/>
  <c r="BK184" i="3"/>
  <c r="BK183" i="3" s="1"/>
  <c r="J183" i="3" s="1"/>
  <c r="J66" i="3" s="1"/>
  <c r="J184" i="3"/>
  <c r="BE184" i="3"/>
  <c r="BI178" i="3"/>
  <c r="BH178" i="3"/>
  <c r="BG178" i="3"/>
  <c r="BF178" i="3"/>
  <c r="T178" i="3"/>
  <c r="R178" i="3"/>
  <c r="P178" i="3"/>
  <c r="P174" i="3" s="1"/>
  <c r="BK178" i="3"/>
  <c r="J178" i="3"/>
  <c r="BE178" i="3"/>
  <c r="BI175" i="3"/>
  <c r="BH175" i="3"/>
  <c r="BG175" i="3"/>
  <c r="BF175" i="3"/>
  <c r="T175" i="3"/>
  <c r="T174" i="3" s="1"/>
  <c r="T173" i="3" s="1"/>
  <c r="R175" i="3"/>
  <c r="R174" i="3" s="1"/>
  <c r="P175" i="3"/>
  <c r="BK175" i="3"/>
  <c r="J175" i="3"/>
  <c r="BE175" i="3"/>
  <c r="BI166" i="3"/>
  <c r="BH166" i="3"/>
  <c r="BG166" i="3"/>
  <c r="BF166" i="3"/>
  <c r="T166" i="3"/>
  <c r="R166" i="3"/>
  <c r="P166" i="3"/>
  <c r="BK166" i="3"/>
  <c r="J166" i="3"/>
  <c r="BE166" i="3"/>
  <c r="BI159" i="3"/>
  <c r="BH159" i="3"/>
  <c r="BG159" i="3"/>
  <c r="BF159" i="3"/>
  <c r="T159" i="3"/>
  <c r="R159" i="3"/>
  <c r="P159" i="3"/>
  <c r="BK159" i="3"/>
  <c r="J159" i="3"/>
  <c r="BE159" i="3" s="1"/>
  <c r="BI154" i="3"/>
  <c r="BH154" i="3"/>
  <c r="BG154" i="3"/>
  <c r="BF154" i="3"/>
  <c r="T154" i="3"/>
  <c r="R154" i="3"/>
  <c r="P154" i="3"/>
  <c r="BK154" i="3"/>
  <c r="J154" i="3"/>
  <c r="BE154" i="3" s="1"/>
  <c r="BI151" i="3"/>
  <c r="BH151" i="3"/>
  <c r="BG151" i="3"/>
  <c r="BF151" i="3"/>
  <c r="T151" i="3"/>
  <c r="R151" i="3"/>
  <c r="P151" i="3"/>
  <c r="BK151" i="3"/>
  <c r="J151" i="3"/>
  <c r="BE151" i="3" s="1"/>
  <c r="BI148" i="3"/>
  <c r="BH148" i="3"/>
  <c r="BG148" i="3"/>
  <c r="BF148" i="3"/>
  <c r="T148" i="3"/>
  <c r="R148" i="3"/>
  <c r="P148" i="3"/>
  <c r="BK148" i="3"/>
  <c r="J148" i="3"/>
  <c r="BE148" i="3"/>
  <c r="BI145" i="3"/>
  <c r="BH145" i="3"/>
  <c r="BG145" i="3"/>
  <c r="BF145" i="3"/>
  <c r="T145" i="3"/>
  <c r="R145" i="3"/>
  <c r="P145" i="3"/>
  <c r="BK145" i="3"/>
  <c r="J145" i="3"/>
  <c r="BE145" i="3" s="1"/>
  <c r="BI138" i="3"/>
  <c r="BH138" i="3"/>
  <c r="BG138" i="3"/>
  <c r="BF138" i="3"/>
  <c r="T138" i="3"/>
  <c r="R138" i="3"/>
  <c r="P138" i="3"/>
  <c r="BK138" i="3"/>
  <c r="J138" i="3"/>
  <c r="BE138" i="3" s="1"/>
  <c r="BI131" i="3"/>
  <c r="BH131" i="3"/>
  <c r="BG131" i="3"/>
  <c r="BF131" i="3"/>
  <c r="T131" i="3"/>
  <c r="R131" i="3"/>
  <c r="P131" i="3"/>
  <c r="BK131" i="3"/>
  <c r="J131" i="3"/>
  <c r="BE131" i="3" s="1"/>
  <c r="BI124" i="3"/>
  <c r="BH124" i="3"/>
  <c r="BG124" i="3"/>
  <c r="BF124" i="3"/>
  <c r="T124" i="3"/>
  <c r="R124" i="3"/>
  <c r="P124" i="3"/>
  <c r="BK124" i="3"/>
  <c r="J124" i="3"/>
  <c r="BE124" i="3" s="1"/>
  <c r="BI119" i="3"/>
  <c r="BH119" i="3"/>
  <c r="BG119" i="3"/>
  <c r="BF119" i="3"/>
  <c r="T119" i="3"/>
  <c r="T118" i="3" s="1"/>
  <c r="R119" i="3"/>
  <c r="R118" i="3" s="1"/>
  <c r="P119" i="3"/>
  <c r="P118" i="3" s="1"/>
  <c r="BK119" i="3"/>
  <c r="BK118" i="3"/>
  <c r="J118" i="3" s="1"/>
  <c r="J61" i="3" s="1"/>
  <c r="J119" i="3"/>
  <c r="BE119" i="3" s="1"/>
  <c r="BI115" i="3"/>
  <c r="BH115" i="3"/>
  <c r="BG115" i="3"/>
  <c r="BF115" i="3"/>
  <c r="T115" i="3"/>
  <c r="R115" i="3"/>
  <c r="P115" i="3"/>
  <c r="BK115" i="3"/>
  <c r="J115" i="3"/>
  <c r="BE115" i="3" s="1"/>
  <c r="BI112" i="3"/>
  <c r="BH112" i="3"/>
  <c r="BG112" i="3"/>
  <c r="BF112" i="3"/>
  <c r="T112" i="3"/>
  <c r="R112" i="3"/>
  <c r="P112" i="3"/>
  <c r="BK112" i="3"/>
  <c r="J112" i="3"/>
  <c r="BE112" i="3"/>
  <c r="BI109" i="3"/>
  <c r="BH109" i="3"/>
  <c r="BG109" i="3"/>
  <c r="BF109" i="3"/>
  <c r="T109" i="3"/>
  <c r="R109" i="3"/>
  <c r="P109" i="3"/>
  <c r="BK109" i="3"/>
  <c r="J109" i="3"/>
  <c r="BE109" i="3" s="1"/>
  <c r="BI106" i="3"/>
  <c r="BH106" i="3"/>
  <c r="BG106" i="3"/>
  <c r="BF106" i="3"/>
  <c r="T106" i="3"/>
  <c r="R106" i="3"/>
  <c r="P106" i="3"/>
  <c r="BK106" i="3"/>
  <c r="J106" i="3"/>
  <c r="BE106" i="3" s="1"/>
  <c r="BI102" i="3"/>
  <c r="BH102" i="3"/>
  <c r="BG102" i="3"/>
  <c r="BF102" i="3"/>
  <c r="T102" i="3"/>
  <c r="R102" i="3"/>
  <c r="P102" i="3"/>
  <c r="BK102" i="3"/>
  <c r="J102" i="3"/>
  <c r="BE102" i="3"/>
  <c r="BI95" i="3"/>
  <c r="BH95" i="3"/>
  <c r="BG95" i="3"/>
  <c r="BF95" i="3"/>
  <c r="T95" i="3"/>
  <c r="T94" i="3"/>
  <c r="R95" i="3"/>
  <c r="P95" i="3"/>
  <c r="P94" i="3" s="1"/>
  <c r="BK95" i="3"/>
  <c r="BK94" i="3"/>
  <c r="J94" i="3"/>
  <c r="J59" i="3" s="1"/>
  <c r="J95" i="3"/>
  <c r="BE95" i="3" s="1"/>
  <c r="J30" i="3" s="1"/>
  <c r="AV53" i="1" s="1"/>
  <c r="J87" i="3"/>
  <c r="F87" i="3"/>
  <c r="F85" i="3"/>
  <c r="E83" i="3"/>
  <c r="J51" i="3"/>
  <c r="F51" i="3"/>
  <c r="F49" i="3"/>
  <c r="E47" i="3"/>
  <c r="J18" i="3"/>
  <c r="E18" i="3"/>
  <c r="F88" i="3" s="1"/>
  <c r="J17" i="3"/>
  <c r="J12" i="3"/>
  <c r="J85" i="3" s="1"/>
  <c r="J49" i="3"/>
  <c r="E7" i="3"/>
  <c r="E81" i="3" s="1"/>
  <c r="AY52" i="1"/>
  <c r="AX52" i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2" i="2"/>
  <c r="BH92" i="2"/>
  <c r="BG92" i="2"/>
  <c r="BF92" i="2"/>
  <c r="T92" i="2"/>
  <c r="R92" i="2"/>
  <c r="P92" i="2"/>
  <c r="P90" i="2" s="1"/>
  <c r="BK92" i="2"/>
  <c r="J92" i="2"/>
  <c r="BE92" i="2"/>
  <c r="BI91" i="2"/>
  <c r="BH91" i="2"/>
  <c r="BG91" i="2"/>
  <c r="BF91" i="2"/>
  <c r="T91" i="2"/>
  <c r="T90" i="2" s="1"/>
  <c r="R91" i="2"/>
  <c r="P91" i="2"/>
  <c r="BK91" i="2"/>
  <c r="BK90" i="2" s="1"/>
  <c r="J90" i="2" s="1"/>
  <c r="J60" i="2" s="1"/>
  <c r="J91" i="2"/>
  <c r="BE91" i="2" s="1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T86" i="2" s="1"/>
  <c r="R87" i="2"/>
  <c r="R86" i="2" s="1"/>
  <c r="P87" i="2"/>
  <c r="P86" i="2" s="1"/>
  <c r="BK87" i="2"/>
  <c r="J87" i="2"/>
  <c r="BE87" i="2" s="1"/>
  <c r="BI85" i="2"/>
  <c r="BH85" i="2"/>
  <c r="BG85" i="2"/>
  <c r="BF85" i="2"/>
  <c r="T85" i="2"/>
  <c r="R85" i="2"/>
  <c r="P85" i="2"/>
  <c r="BK85" i="2"/>
  <c r="J85" i="2"/>
  <c r="BE85" i="2" s="1"/>
  <c r="BI84" i="2"/>
  <c r="F34" i="2" s="1"/>
  <c r="BD52" i="1" s="1"/>
  <c r="BH84" i="2"/>
  <c r="BG84" i="2"/>
  <c r="BF84" i="2"/>
  <c r="T84" i="2"/>
  <c r="T82" i="2" s="1"/>
  <c r="R84" i="2"/>
  <c r="P84" i="2"/>
  <c r="BK84" i="2"/>
  <c r="J84" i="2"/>
  <c r="BE84" i="2" s="1"/>
  <c r="BI83" i="2"/>
  <c r="BH83" i="2"/>
  <c r="BG83" i="2"/>
  <c r="BF83" i="2"/>
  <c r="T83" i="2"/>
  <c r="R83" i="2"/>
  <c r="R82" i="2" s="1"/>
  <c r="P83" i="2"/>
  <c r="BK83" i="2"/>
  <c r="BK82" i="2"/>
  <c r="J82" i="2" s="1"/>
  <c r="J58" i="2" s="1"/>
  <c r="J83" i="2"/>
  <c r="BE83" i="2" s="1"/>
  <c r="J76" i="2"/>
  <c r="F76" i="2"/>
  <c r="F74" i="2"/>
  <c r="E72" i="2"/>
  <c r="J51" i="2"/>
  <c r="F51" i="2"/>
  <c r="F49" i="2"/>
  <c r="E47" i="2"/>
  <c r="J18" i="2"/>
  <c r="E18" i="2"/>
  <c r="F77" i="2"/>
  <c r="F52" i="2"/>
  <c r="J17" i="2"/>
  <c r="J12" i="2"/>
  <c r="J74" i="2"/>
  <c r="J49" i="2"/>
  <c r="E7" i="2"/>
  <c r="E70" i="2"/>
  <c r="E45" i="2"/>
  <c r="AS51" i="1"/>
  <c r="AT61" i="1"/>
  <c r="L47" i="1"/>
  <c r="AM46" i="1"/>
  <c r="L46" i="1"/>
  <c r="AM44" i="1"/>
  <c r="L44" i="1"/>
  <c r="L42" i="1"/>
  <c r="L41" i="1"/>
  <c r="T81" i="2" l="1"/>
  <c r="T80" i="2" s="1"/>
  <c r="BK376" i="5"/>
  <c r="T175" i="6"/>
  <c r="BK195" i="6"/>
  <c r="J195" i="6" s="1"/>
  <c r="J73" i="6" s="1"/>
  <c r="J31" i="7"/>
  <c r="AW57" i="1" s="1"/>
  <c r="F31" i="7"/>
  <c r="BA57" i="1" s="1"/>
  <c r="P153" i="7"/>
  <c r="BK123" i="3"/>
  <c r="BK122" i="3" s="1"/>
  <c r="J122" i="3" s="1"/>
  <c r="J62" i="3" s="1"/>
  <c r="F31" i="2"/>
  <c r="BA52" i="1" s="1"/>
  <c r="P82" i="2"/>
  <c r="F32" i="2"/>
  <c r="BB52" i="1" s="1"/>
  <c r="R90" i="2"/>
  <c r="R81" i="2" s="1"/>
  <c r="R80" i="2" s="1"/>
  <c r="F34" i="3"/>
  <c r="BD53" i="1" s="1"/>
  <c r="J31" i="4"/>
  <c r="AW54" i="1" s="1"/>
  <c r="T187" i="6"/>
  <c r="R187" i="6"/>
  <c r="F30" i="7"/>
  <c r="AZ57" i="1" s="1"/>
  <c r="T181" i="7"/>
  <c r="BK181" i="7"/>
  <c r="J181" i="7" s="1"/>
  <c r="J63" i="7" s="1"/>
  <c r="F33" i="2"/>
  <c r="BC52" i="1" s="1"/>
  <c r="F33" i="3"/>
  <c r="BC53" i="1" s="1"/>
  <c r="BK86" i="2"/>
  <c r="J86" i="2" s="1"/>
  <c r="J59" i="2" s="1"/>
  <c r="F52" i="3"/>
  <c r="J31" i="3"/>
  <c r="AW53" i="1" s="1"/>
  <c r="AT53" i="1" s="1"/>
  <c r="T185" i="3"/>
  <c r="BK346" i="5"/>
  <c r="J346" i="5" s="1"/>
  <c r="J67" i="5" s="1"/>
  <c r="R376" i="5"/>
  <c r="P481" i="5"/>
  <c r="F33" i="7"/>
  <c r="BC57" i="1" s="1"/>
  <c r="J30" i="8"/>
  <c r="AV58" i="1" s="1"/>
  <c r="F32" i="3"/>
  <c r="BB53" i="1" s="1"/>
  <c r="BK105" i="3"/>
  <c r="T105" i="3"/>
  <c r="T93" i="3" s="1"/>
  <c r="T92" i="3" s="1"/>
  <c r="T91" i="3" s="1"/>
  <c r="P105" i="3"/>
  <c r="P93" i="3" s="1"/>
  <c r="P92" i="3" s="1"/>
  <c r="P91" i="3" s="1"/>
  <c r="AU53" i="1" s="1"/>
  <c r="T123" i="3"/>
  <c r="T122" i="3" s="1"/>
  <c r="F32" i="4"/>
  <c r="BB54" i="1" s="1"/>
  <c r="F34" i="5"/>
  <c r="BD55" i="1" s="1"/>
  <c r="F32" i="5"/>
  <c r="BB55" i="1" s="1"/>
  <c r="R172" i="5"/>
  <c r="R189" i="5"/>
  <c r="P220" i="5"/>
  <c r="R259" i="5"/>
  <c r="R258" i="5" s="1"/>
  <c r="P376" i="5"/>
  <c r="BK413" i="5"/>
  <c r="J413" i="5" s="1"/>
  <c r="J72" i="5" s="1"/>
  <c r="T413" i="5"/>
  <c r="P413" i="5"/>
  <c r="BK430" i="5"/>
  <c r="J430" i="5" s="1"/>
  <c r="J73" i="5" s="1"/>
  <c r="P106" i="6"/>
  <c r="P96" i="6" s="1"/>
  <c r="P127" i="6"/>
  <c r="F34" i="7"/>
  <c r="BD57" i="1" s="1"/>
  <c r="F32" i="7"/>
  <c r="BB57" i="1" s="1"/>
  <c r="T101" i="7"/>
  <c r="T100" i="7" s="1"/>
  <c r="R125" i="7"/>
  <c r="R100" i="7" s="1"/>
  <c r="BK153" i="7"/>
  <c r="J153" i="7" s="1"/>
  <c r="J62" i="7" s="1"/>
  <c r="R153" i="7"/>
  <c r="F32" i="8"/>
  <c r="BB58" i="1" s="1"/>
  <c r="R148" i="8"/>
  <c r="BK148" i="8"/>
  <c r="J148" i="8" s="1"/>
  <c r="J63" i="8" s="1"/>
  <c r="R158" i="8"/>
  <c r="E45" i="10"/>
  <c r="E85" i="10"/>
  <c r="P114" i="10"/>
  <c r="BK158" i="10"/>
  <c r="J158" i="10" s="1"/>
  <c r="J64" i="10" s="1"/>
  <c r="J159" i="10"/>
  <c r="J65" i="10" s="1"/>
  <c r="R94" i="3"/>
  <c r="R93" i="3" s="1"/>
  <c r="R105" i="3"/>
  <c r="P123" i="3"/>
  <c r="P122" i="3" s="1"/>
  <c r="P173" i="3"/>
  <c r="R186" i="3"/>
  <c r="R185" i="3" s="1"/>
  <c r="J31" i="5"/>
  <c r="AW55" i="1" s="1"/>
  <c r="BK220" i="5"/>
  <c r="J220" i="5" s="1"/>
  <c r="J64" i="5" s="1"/>
  <c r="R413" i="5"/>
  <c r="R438" i="5"/>
  <c r="R462" i="5"/>
  <c r="R449" i="5" s="1"/>
  <c r="BK466" i="5"/>
  <c r="T127" i="6"/>
  <c r="T96" i="6" s="1"/>
  <c r="T95" i="6" s="1"/>
  <c r="T94" i="6" s="1"/>
  <c r="T153" i="6"/>
  <c r="T152" i="6" s="1"/>
  <c r="R161" i="6"/>
  <c r="P184" i="6"/>
  <c r="P195" i="6"/>
  <c r="P187" i="6" s="1"/>
  <c r="R140" i="7"/>
  <c r="P181" i="7"/>
  <c r="R234" i="7"/>
  <c r="P244" i="7"/>
  <c r="P220" i="7" s="1"/>
  <c r="R256" i="7"/>
  <c r="BK256" i="7"/>
  <c r="J256" i="7" s="1"/>
  <c r="J70" i="7" s="1"/>
  <c r="T119" i="8"/>
  <c r="P278" i="8"/>
  <c r="P277" i="8" s="1"/>
  <c r="J161" i="9"/>
  <c r="J65" i="9" s="1"/>
  <c r="BK160" i="9"/>
  <c r="J160" i="9" s="1"/>
  <c r="J64" i="9" s="1"/>
  <c r="F32" i="10"/>
  <c r="BB60" i="1" s="1"/>
  <c r="T189" i="10"/>
  <c r="R123" i="3"/>
  <c r="R122" i="3" s="1"/>
  <c r="BK174" i="3"/>
  <c r="P192" i="3"/>
  <c r="P191" i="3" s="1"/>
  <c r="T106" i="5"/>
  <c r="T105" i="5" s="1"/>
  <c r="R158" i="5"/>
  <c r="BK158" i="5"/>
  <c r="J158" i="5" s="1"/>
  <c r="J61" i="5" s="1"/>
  <c r="T172" i="5"/>
  <c r="P172" i="5"/>
  <c r="BK172" i="5"/>
  <c r="T189" i="5"/>
  <c r="P189" i="5"/>
  <c r="P259" i="5"/>
  <c r="P258" i="5" s="1"/>
  <c r="P346" i="5"/>
  <c r="P438" i="5"/>
  <c r="P450" i="5"/>
  <c r="P449" i="5" s="1"/>
  <c r="T450" i="5"/>
  <c r="T449" i="5" s="1"/>
  <c r="T462" i="5"/>
  <c r="T466" i="5"/>
  <c r="T465" i="5" s="1"/>
  <c r="R481" i="5"/>
  <c r="F32" i="6"/>
  <c r="BB56" i="1" s="1"/>
  <c r="R114" i="6"/>
  <c r="F33" i="6"/>
  <c r="BC56" i="1" s="1"/>
  <c r="BK161" i="6"/>
  <c r="J161" i="6" s="1"/>
  <c r="J66" i="6" s="1"/>
  <c r="T161" i="6"/>
  <c r="R184" i="6"/>
  <c r="J49" i="7"/>
  <c r="T125" i="7"/>
  <c r="P125" i="7"/>
  <c r="P100" i="7" s="1"/>
  <c r="BK221" i="7"/>
  <c r="T256" i="7"/>
  <c r="T220" i="7" s="1"/>
  <c r="P103" i="8"/>
  <c r="F34" i="8"/>
  <c r="BD58" i="1" s="1"/>
  <c r="T201" i="8"/>
  <c r="P201" i="8"/>
  <c r="T256" i="8"/>
  <c r="T255" i="8" s="1"/>
  <c r="T278" i="8"/>
  <c r="T277" i="8" s="1"/>
  <c r="J31" i="9"/>
  <c r="AW59" i="1" s="1"/>
  <c r="F30" i="9"/>
  <c r="AZ59" i="1" s="1"/>
  <c r="R212" i="9"/>
  <c r="BK287" i="7"/>
  <c r="J287" i="7" s="1"/>
  <c r="J76" i="7" s="1"/>
  <c r="R287" i="7"/>
  <c r="BK119" i="8"/>
  <c r="J119" i="8" s="1"/>
  <c r="J61" i="8" s="1"/>
  <c r="T148" i="8"/>
  <c r="T158" i="8"/>
  <c r="P158" i="8"/>
  <c r="R179" i="8"/>
  <c r="R178" i="8" s="1"/>
  <c r="T249" i="8"/>
  <c r="P249" i="8"/>
  <c r="P245" i="8" s="1"/>
  <c r="R260" i="8"/>
  <c r="R259" i="8" s="1"/>
  <c r="F94" i="9"/>
  <c r="F32" i="9"/>
  <c r="BB59" i="1" s="1"/>
  <c r="P109" i="9"/>
  <c r="P99" i="9" s="1"/>
  <c r="F33" i="9"/>
  <c r="BC59" i="1" s="1"/>
  <c r="T118" i="9"/>
  <c r="P118" i="9"/>
  <c r="R140" i="9"/>
  <c r="P161" i="9"/>
  <c r="P160" i="9" s="1"/>
  <c r="BK205" i="9"/>
  <c r="J205" i="9" s="1"/>
  <c r="J71" i="9" s="1"/>
  <c r="P98" i="10"/>
  <c r="T125" i="10"/>
  <c r="T97" i="10" s="1"/>
  <c r="T96" i="10" s="1"/>
  <c r="T95" i="10" s="1"/>
  <c r="R177" i="10"/>
  <c r="R162" i="10" s="1"/>
  <c r="BK210" i="10"/>
  <c r="J210" i="10" s="1"/>
  <c r="J74" i="10" s="1"/>
  <c r="T210" i="10"/>
  <c r="P210" i="10"/>
  <c r="P189" i="10" s="1"/>
  <c r="T261" i="7"/>
  <c r="P268" i="7"/>
  <c r="T268" i="7"/>
  <c r="P287" i="7"/>
  <c r="R113" i="8"/>
  <c r="P119" i="8"/>
  <c r="R137" i="8"/>
  <c r="BK137" i="8"/>
  <c r="J137" i="8" s="1"/>
  <c r="J62" i="8" s="1"/>
  <c r="BK158" i="8"/>
  <c r="J158" i="8" s="1"/>
  <c r="J64" i="8" s="1"/>
  <c r="T179" i="8"/>
  <c r="T178" i="8" s="1"/>
  <c r="P179" i="8"/>
  <c r="P178" i="8" s="1"/>
  <c r="R201" i="8"/>
  <c r="P256" i="8"/>
  <c r="P255" i="8" s="1"/>
  <c r="R269" i="8"/>
  <c r="J49" i="9"/>
  <c r="R118" i="9"/>
  <c r="R99" i="9" s="1"/>
  <c r="T129" i="9"/>
  <c r="T187" i="9"/>
  <c r="T198" i="9"/>
  <c r="P198" i="9"/>
  <c r="P186" i="9" s="1"/>
  <c r="P219" i="9"/>
  <c r="P218" i="9" s="1"/>
  <c r="F34" i="10"/>
  <c r="BD60" i="1" s="1"/>
  <c r="R135" i="10"/>
  <c r="R244" i="7"/>
  <c r="R220" i="7" s="1"/>
  <c r="BK244" i="7"/>
  <c r="J244" i="7" s="1"/>
  <c r="J69" i="7" s="1"/>
  <c r="P261" i="7"/>
  <c r="BK261" i="7"/>
  <c r="J261" i="7" s="1"/>
  <c r="J71" i="7" s="1"/>
  <c r="R268" i="7"/>
  <c r="R267" i="7" s="1"/>
  <c r="R99" i="7" s="1"/>
  <c r="R98" i="7" s="1"/>
  <c r="T277" i="7"/>
  <c r="T137" i="8"/>
  <c r="P137" i="8"/>
  <c r="P260" i="8"/>
  <c r="P259" i="8" s="1"/>
  <c r="T269" i="8"/>
  <c r="P269" i="8"/>
  <c r="T100" i="9"/>
  <c r="BK140" i="9"/>
  <c r="J140" i="9" s="1"/>
  <c r="J63" i="9" s="1"/>
  <c r="T140" i="9"/>
  <c r="P140" i="9"/>
  <c r="P187" i="9"/>
  <c r="R198" i="9"/>
  <c r="R186" i="9" s="1"/>
  <c r="BK212" i="9"/>
  <c r="J212" i="9" s="1"/>
  <c r="J72" i="9" s="1"/>
  <c r="T212" i="9"/>
  <c r="F31" i="10"/>
  <c r="BA60" i="1" s="1"/>
  <c r="BK114" i="10"/>
  <c r="J114" i="10" s="1"/>
  <c r="J61" i="10" s="1"/>
  <c r="P135" i="10"/>
  <c r="BK170" i="10"/>
  <c r="J170" i="10" s="1"/>
  <c r="J68" i="10" s="1"/>
  <c r="BK190" i="10"/>
  <c r="J190" i="10" s="1"/>
  <c r="J73" i="10" s="1"/>
  <c r="P81" i="2"/>
  <c r="P80" i="2" s="1"/>
  <c r="AU52" i="1" s="1"/>
  <c r="J30" i="2"/>
  <c r="AV52" i="1" s="1"/>
  <c r="F30" i="2"/>
  <c r="AZ52" i="1" s="1"/>
  <c r="J174" i="3"/>
  <c r="J65" i="3" s="1"/>
  <c r="BK173" i="3"/>
  <c r="J173" i="3" s="1"/>
  <c r="J64" i="3" s="1"/>
  <c r="J186" i="3"/>
  <c r="J68" i="3" s="1"/>
  <c r="BK185" i="3"/>
  <c r="J185" i="3" s="1"/>
  <c r="J67" i="3" s="1"/>
  <c r="J105" i="3"/>
  <c r="J60" i="3" s="1"/>
  <c r="BK93" i="3"/>
  <c r="F30" i="4"/>
  <c r="AZ54" i="1" s="1"/>
  <c r="J30" i="4"/>
  <c r="AV54" i="1" s="1"/>
  <c r="AT54" i="1" s="1"/>
  <c r="R173" i="3"/>
  <c r="R92" i="3" s="1"/>
  <c r="R91" i="3" s="1"/>
  <c r="J172" i="5"/>
  <c r="J62" i="5" s="1"/>
  <c r="J31" i="2"/>
  <c r="AW52" i="1" s="1"/>
  <c r="J192" i="3"/>
  <c r="J71" i="3" s="1"/>
  <c r="J466" i="5"/>
  <c r="J80" i="5" s="1"/>
  <c r="J30" i="7"/>
  <c r="AV57" i="1" s="1"/>
  <c r="AT57" i="1" s="1"/>
  <c r="P185" i="3"/>
  <c r="P82" i="4"/>
  <c r="P81" i="4" s="1"/>
  <c r="P80" i="4" s="1"/>
  <c r="P79" i="4" s="1"/>
  <c r="AU54" i="1" s="1"/>
  <c r="T112" i="5"/>
  <c r="P112" i="5"/>
  <c r="BK189" i="5"/>
  <c r="J189" i="5" s="1"/>
  <c r="J63" i="5" s="1"/>
  <c r="J49" i="6"/>
  <c r="J88" i="6"/>
  <c r="J216" i="7"/>
  <c r="J65" i="7" s="1"/>
  <c r="BK215" i="7"/>
  <c r="J215" i="7" s="1"/>
  <c r="J64" i="7" s="1"/>
  <c r="J101" i="7"/>
  <c r="J59" i="7" s="1"/>
  <c r="BK100" i="7"/>
  <c r="E45" i="3"/>
  <c r="F30" i="3"/>
  <c r="AZ53" i="1" s="1"/>
  <c r="R82" i="4"/>
  <c r="R81" i="4" s="1"/>
  <c r="R80" i="4" s="1"/>
  <c r="R79" i="4" s="1"/>
  <c r="F33" i="4"/>
  <c r="BC54" i="1" s="1"/>
  <c r="R112" i="5"/>
  <c r="J365" i="5"/>
  <c r="J69" i="5" s="1"/>
  <c r="BK364" i="5"/>
  <c r="J364" i="5" s="1"/>
  <c r="J68" i="5" s="1"/>
  <c r="T376" i="5"/>
  <c r="BK81" i="2"/>
  <c r="R192" i="3"/>
  <c r="R191" i="3" s="1"/>
  <c r="F31" i="5"/>
  <c r="BA55" i="1" s="1"/>
  <c r="T346" i="5"/>
  <c r="T258" i="5" s="1"/>
  <c r="R106" i="6"/>
  <c r="BK114" i="6"/>
  <c r="J176" i="6"/>
  <c r="J68" i="6" s="1"/>
  <c r="BK175" i="6"/>
  <c r="J175" i="6" s="1"/>
  <c r="J67" i="6" s="1"/>
  <c r="J188" i="6"/>
  <c r="J72" i="6" s="1"/>
  <c r="BK187" i="6"/>
  <c r="J187" i="6" s="1"/>
  <c r="J71" i="6" s="1"/>
  <c r="F31" i="6"/>
  <c r="BA56" i="1" s="1"/>
  <c r="J31" i="6"/>
  <c r="AW56" i="1" s="1"/>
  <c r="F31" i="3"/>
  <c r="BA53" i="1" s="1"/>
  <c r="BA51" i="1" s="1"/>
  <c r="T82" i="4"/>
  <c r="T81" i="4" s="1"/>
  <c r="T80" i="4" s="1"/>
  <c r="T79" i="4" s="1"/>
  <c r="F34" i="4"/>
  <c r="BD54" i="1" s="1"/>
  <c r="P465" i="5"/>
  <c r="R96" i="6"/>
  <c r="R95" i="6" s="1"/>
  <c r="R94" i="6" s="1"/>
  <c r="P175" i="6"/>
  <c r="J221" i="7"/>
  <c r="J67" i="7" s="1"/>
  <c r="BK220" i="7"/>
  <c r="J220" i="7" s="1"/>
  <c r="J66" i="7" s="1"/>
  <c r="J30" i="5"/>
  <c r="AV55" i="1" s="1"/>
  <c r="AT55" i="1" s="1"/>
  <c r="F30" i="5"/>
  <c r="AZ55" i="1" s="1"/>
  <c r="F33" i="5"/>
  <c r="BC55" i="1" s="1"/>
  <c r="BK258" i="5"/>
  <c r="J258" i="5" s="1"/>
  <c r="J65" i="5" s="1"/>
  <c r="J259" i="5"/>
  <c r="J66" i="5" s="1"/>
  <c r="P375" i="5"/>
  <c r="BK481" i="5"/>
  <c r="J481" i="5" s="1"/>
  <c r="J81" i="5" s="1"/>
  <c r="R175" i="6"/>
  <c r="BK82" i="4"/>
  <c r="J97" i="5"/>
  <c r="R105" i="5"/>
  <c r="T220" i="5"/>
  <c r="BK449" i="5"/>
  <c r="J449" i="5" s="1"/>
  <c r="J76" i="5" s="1"/>
  <c r="R466" i="5"/>
  <c r="R465" i="5" s="1"/>
  <c r="J30" i="6"/>
  <c r="AV56" i="1" s="1"/>
  <c r="AT56" i="1" s="1"/>
  <c r="F30" i="6"/>
  <c r="AZ56" i="1" s="1"/>
  <c r="E88" i="7"/>
  <c r="F33" i="8"/>
  <c r="BC58" i="1" s="1"/>
  <c r="T161" i="9"/>
  <c r="T160" i="9" s="1"/>
  <c r="T224" i="9"/>
  <c r="T223" i="9" s="1"/>
  <c r="F52" i="10"/>
  <c r="F92" i="10"/>
  <c r="P162" i="10"/>
  <c r="BK294" i="7"/>
  <c r="J294" i="7" s="1"/>
  <c r="J77" i="7" s="1"/>
  <c r="J295" i="7"/>
  <c r="J78" i="7" s="1"/>
  <c r="J246" i="8"/>
  <c r="J71" i="8" s="1"/>
  <c r="BK245" i="8"/>
  <c r="J245" i="8" s="1"/>
  <c r="J70" i="8" s="1"/>
  <c r="J260" i="8"/>
  <c r="J76" i="8" s="1"/>
  <c r="BK259" i="8"/>
  <c r="J259" i="8" s="1"/>
  <c r="J75" i="8" s="1"/>
  <c r="J278" i="8"/>
  <c r="J80" i="8" s="1"/>
  <c r="BK277" i="8"/>
  <c r="J277" i="8" s="1"/>
  <c r="J79" i="8" s="1"/>
  <c r="J100" i="9"/>
  <c r="J59" i="9" s="1"/>
  <c r="BK79" i="11"/>
  <c r="J80" i="11"/>
  <c r="J58" i="11" s="1"/>
  <c r="P267" i="7"/>
  <c r="R277" i="7"/>
  <c r="R102" i="8"/>
  <c r="F30" i="8"/>
  <c r="AZ58" i="1" s="1"/>
  <c r="BK186" i="9"/>
  <c r="J186" i="9" s="1"/>
  <c r="J68" i="9" s="1"/>
  <c r="J219" i="9"/>
  <c r="J74" i="9" s="1"/>
  <c r="BK218" i="9"/>
  <c r="J218" i="9" s="1"/>
  <c r="J73" i="9" s="1"/>
  <c r="F52" i="6"/>
  <c r="T102" i="8"/>
  <c r="T101" i="8" s="1"/>
  <c r="T100" i="8" s="1"/>
  <c r="BK256" i="8"/>
  <c r="R278" i="8"/>
  <c r="R277" i="8" s="1"/>
  <c r="T186" i="9"/>
  <c r="BK135" i="10"/>
  <c r="J135" i="10" s="1"/>
  <c r="J63" i="10" s="1"/>
  <c r="BK189" i="10"/>
  <c r="J189" i="10" s="1"/>
  <c r="J72" i="10" s="1"/>
  <c r="F52" i="5"/>
  <c r="E45" i="6"/>
  <c r="BK201" i="8"/>
  <c r="J201" i="8" s="1"/>
  <c r="J67" i="8" s="1"/>
  <c r="J242" i="8"/>
  <c r="J69" i="8" s="1"/>
  <c r="BK241" i="8"/>
  <c r="J241" i="8" s="1"/>
  <c r="J68" i="8" s="1"/>
  <c r="F34" i="9"/>
  <c r="BD59" i="1" s="1"/>
  <c r="BD51" i="1" s="1"/>
  <c r="W30" i="1" s="1"/>
  <c r="J30" i="10"/>
  <c r="AV60" i="1" s="1"/>
  <c r="F33" i="10"/>
  <c r="BC60" i="1" s="1"/>
  <c r="R114" i="10"/>
  <c r="R97" i="10" s="1"/>
  <c r="J186" i="10"/>
  <c r="J71" i="10" s="1"/>
  <c r="BK185" i="10"/>
  <c r="J185" i="10" s="1"/>
  <c r="J70" i="10" s="1"/>
  <c r="BK102" i="8"/>
  <c r="J103" i="8"/>
  <c r="J59" i="8" s="1"/>
  <c r="J31" i="8"/>
  <c r="AW58" i="1" s="1"/>
  <c r="AT58" i="1" s="1"/>
  <c r="T245" i="8"/>
  <c r="BK269" i="8"/>
  <c r="J269" i="8" s="1"/>
  <c r="J78" i="8" s="1"/>
  <c r="J183" i="9"/>
  <c r="J67" i="9" s="1"/>
  <c r="BK182" i="9"/>
  <c r="J182" i="9" s="1"/>
  <c r="J66" i="9" s="1"/>
  <c r="J224" i="9"/>
  <c r="J76" i="9" s="1"/>
  <c r="BK223" i="9"/>
  <c r="J223" i="9" s="1"/>
  <c r="J75" i="9" s="1"/>
  <c r="R190" i="10"/>
  <c r="R189" i="10" s="1"/>
  <c r="E45" i="4"/>
  <c r="J30" i="9"/>
  <c r="AV59" i="1" s="1"/>
  <c r="AT59" i="1" s="1"/>
  <c r="J98" i="10"/>
  <c r="J59" i="10" s="1"/>
  <c r="T267" i="7"/>
  <c r="P102" i="8"/>
  <c r="BK179" i="8"/>
  <c r="R249" i="8"/>
  <c r="R245" i="8" s="1"/>
  <c r="T99" i="9"/>
  <c r="J31" i="10"/>
  <c r="AW60" i="1" s="1"/>
  <c r="F30" i="10"/>
  <c r="AZ60" i="1" s="1"/>
  <c r="J163" i="10"/>
  <c r="J67" i="10" s="1"/>
  <c r="BK162" i="10"/>
  <c r="J162" i="10" s="1"/>
  <c r="J66" i="10" s="1"/>
  <c r="BK267" i="7"/>
  <c r="J267" i="7" s="1"/>
  <c r="J72" i="7" s="1"/>
  <c r="F31" i="9"/>
  <c r="BA59" i="1" s="1"/>
  <c r="J49" i="10"/>
  <c r="F31" i="8"/>
  <c r="BA58" i="1" s="1"/>
  <c r="F52" i="11"/>
  <c r="F30" i="11"/>
  <c r="AZ61" i="1" s="1"/>
  <c r="E45" i="11"/>
  <c r="R98" i="9" l="1"/>
  <c r="R97" i="9" s="1"/>
  <c r="P98" i="9"/>
  <c r="P97" i="9" s="1"/>
  <c r="AU59" i="1" s="1"/>
  <c r="J376" i="5"/>
  <c r="J71" i="5" s="1"/>
  <c r="BK375" i="5"/>
  <c r="J375" i="5" s="1"/>
  <c r="J70" i="5" s="1"/>
  <c r="P101" i="8"/>
  <c r="P100" i="8" s="1"/>
  <c r="AU58" i="1" s="1"/>
  <c r="P105" i="5"/>
  <c r="P104" i="5" s="1"/>
  <c r="P103" i="5" s="1"/>
  <c r="AU55" i="1" s="1"/>
  <c r="P97" i="10"/>
  <c r="P96" i="10" s="1"/>
  <c r="P95" i="10" s="1"/>
  <c r="AU60" i="1" s="1"/>
  <c r="BB51" i="1"/>
  <c r="BK99" i="9"/>
  <c r="T375" i="5"/>
  <c r="T104" i="5" s="1"/>
  <c r="T103" i="5" s="1"/>
  <c r="BC51" i="1"/>
  <c r="BK105" i="5"/>
  <c r="AT52" i="1"/>
  <c r="R375" i="5"/>
  <c r="R104" i="5" s="1"/>
  <c r="R103" i="5" s="1"/>
  <c r="BK97" i="10"/>
  <c r="R96" i="10"/>
  <c r="R95" i="10" s="1"/>
  <c r="P99" i="7"/>
  <c r="P98" i="7" s="1"/>
  <c r="AU57" i="1" s="1"/>
  <c r="J123" i="3"/>
  <c r="J63" i="3" s="1"/>
  <c r="AW51" i="1"/>
  <c r="AK27" i="1" s="1"/>
  <c r="W27" i="1"/>
  <c r="AY51" i="1"/>
  <c r="W29" i="1"/>
  <c r="J179" i="8"/>
  <c r="J66" i="8" s="1"/>
  <c r="BK178" i="8"/>
  <c r="J178" i="8" s="1"/>
  <c r="J65" i="8" s="1"/>
  <c r="J102" i="8"/>
  <c r="J58" i="8" s="1"/>
  <c r="BK101" i="8"/>
  <c r="T99" i="7"/>
  <c r="T98" i="7" s="1"/>
  <c r="J105" i="5"/>
  <c r="J58" i="5" s="1"/>
  <c r="J99" i="9"/>
  <c r="J58" i="9" s="1"/>
  <c r="BK98" i="9"/>
  <c r="BK465" i="5"/>
  <c r="J465" i="5" s="1"/>
  <c r="J79" i="5" s="1"/>
  <c r="J79" i="11"/>
  <c r="J57" i="11" s="1"/>
  <c r="BK78" i="11"/>
  <c r="J78" i="11" s="1"/>
  <c r="J97" i="10"/>
  <c r="J58" i="10" s="1"/>
  <c r="BK96" i="10"/>
  <c r="J256" i="8"/>
  <c r="J74" i="8" s="1"/>
  <c r="BK255" i="8"/>
  <c r="J255" i="8" s="1"/>
  <c r="J73" i="8" s="1"/>
  <c r="P95" i="6"/>
  <c r="P94" i="6" s="1"/>
  <c r="AU56" i="1" s="1"/>
  <c r="AU51" i="1" s="1"/>
  <c r="AZ51" i="1"/>
  <c r="J81" i="2"/>
  <c r="J57" i="2" s="1"/>
  <c r="BK80" i="2"/>
  <c r="J80" i="2" s="1"/>
  <c r="J82" i="4"/>
  <c r="J59" i="4" s="1"/>
  <c r="BK81" i="4"/>
  <c r="J114" i="6"/>
  <c r="J61" i="6" s="1"/>
  <c r="BK96" i="6"/>
  <c r="J100" i="7"/>
  <c r="J58" i="7" s="1"/>
  <c r="BK99" i="7"/>
  <c r="AT60" i="1"/>
  <c r="R101" i="8"/>
  <c r="R100" i="8" s="1"/>
  <c r="T98" i="9"/>
  <c r="T97" i="9" s="1"/>
  <c r="J93" i="3"/>
  <c r="J58" i="3" s="1"/>
  <c r="BK92" i="3"/>
  <c r="AX51" i="1" l="1"/>
  <c r="W28" i="1"/>
  <c r="J27" i="2"/>
  <c r="J56" i="2"/>
  <c r="J101" i="8"/>
  <c r="J57" i="8" s="1"/>
  <c r="BK100" i="8"/>
  <c r="J100" i="8" s="1"/>
  <c r="J98" i="9"/>
  <c r="J57" i="9" s="1"/>
  <c r="BK97" i="9"/>
  <c r="J97" i="9" s="1"/>
  <c r="J92" i="3"/>
  <c r="J57" i="3" s="1"/>
  <c r="BK91" i="3"/>
  <c r="J91" i="3" s="1"/>
  <c r="BK95" i="6"/>
  <c r="J96" i="6"/>
  <c r="J58" i="6" s="1"/>
  <c r="J99" i="7"/>
  <c r="J57" i="7" s="1"/>
  <c r="BK98" i="7"/>
  <c r="J98" i="7" s="1"/>
  <c r="J96" i="10"/>
  <c r="J57" i="10" s="1"/>
  <c r="BK95" i="10"/>
  <c r="J95" i="10" s="1"/>
  <c r="BK104" i="5"/>
  <c r="J56" i="11"/>
  <c r="J27" i="11"/>
  <c r="AV51" i="1"/>
  <c r="W26" i="1"/>
  <c r="J81" i="4"/>
  <c r="J58" i="4" s="1"/>
  <c r="BK80" i="4"/>
  <c r="J104" i="5" l="1"/>
  <c r="J57" i="5" s="1"/>
  <c r="BK103" i="5"/>
  <c r="J103" i="5" s="1"/>
  <c r="J27" i="3"/>
  <c r="J56" i="3"/>
  <c r="J56" i="7"/>
  <c r="J27" i="7"/>
  <c r="J27" i="9"/>
  <c r="J56" i="9"/>
  <c r="J56" i="10"/>
  <c r="J27" i="10"/>
  <c r="BK79" i="4"/>
  <c r="J79" i="4" s="1"/>
  <c r="J80" i="4"/>
  <c r="J57" i="4" s="1"/>
  <c r="J27" i="8"/>
  <c r="J56" i="8"/>
  <c r="AK26" i="1"/>
  <c r="AT51" i="1"/>
  <c r="J36" i="11"/>
  <c r="AG61" i="1"/>
  <c r="AN61" i="1" s="1"/>
  <c r="J95" i="6"/>
  <c r="J57" i="6" s="1"/>
  <c r="BK94" i="6"/>
  <c r="J94" i="6" s="1"/>
  <c r="AG52" i="1"/>
  <c r="J36" i="2"/>
  <c r="AG59" i="1" l="1"/>
  <c r="AN59" i="1" s="1"/>
  <c r="J36" i="9"/>
  <c r="AG58" i="1"/>
  <c r="AN58" i="1" s="1"/>
  <c r="J36" i="8"/>
  <c r="J56" i="6"/>
  <c r="J27" i="6"/>
  <c r="J56" i="4"/>
  <c r="J27" i="4"/>
  <c r="AN52" i="1"/>
  <c r="J36" i="3"/>
  <c r="AG53" i="1"/>
  <c r="AN53" i="1" s="1"/>
  <c r="AG57" i="1"/>
  <c r="AN57" i="1" s="1"/>
  <c r="J36" i="7"/>
  <c r="AG60" i="1"/>
  <c r="AN60" i="1" s="1"/>
  <c r="J36" i="10"/>
  <c r="J56" i="5"/>
  <c r="J27" i="5"/>
  <c r="AG54" i="1" l="1"/>
  <c r="AN54" i="1" s="1"/>
  <c r="J36" i="4"/>
  <c r="J36" i="5"/>
  <c r="AG55" i="1"/>
  <c r="AN55" i="1" s="1"/>
  <c r="J36" i="6"/>
  <c r="AG56" i="1"/>
  <c r="AN56" i="1" s="1"/>
  <c r="AG51" i="1" l="1"/>
  <c r="AK23" i="1" s="1"/>
  <c r="AK32" i="1" s="1"/>
  <c r="AN51" i="1"/>
</calcChain>
</file>

<file path=xl/sharedStrings.xml><?xml version="1.0" encoding="utf-8"?>
<sst xmlns="http://schemas.openxmlformats.org/spreadsheetml/2006/main" count="16041" uniqueCount="1758">
  <si>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</si>
  <si>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</si>
  <si>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</si>
  <si>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</si>
  <si>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</si>
  <si>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</si>
  <si>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</si>
  <si>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{023edd9a-2f8c-4646-8154-9aa76b4b448d}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</si>
  <si>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</si>
  <si>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</si>
  <si>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</si>
  <si>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</si>
  <si>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</si>
  <si>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</si>
  <si>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</si>
  <si>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</si>
  <si>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EQ-19-03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</si>
  <si>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</si>
  <si>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</si>
  <si>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areál Načeradec</t>
  </si>
  <si>
    <t>KSO:</t>
  </si>
  <si>
    <t/>
  </si>
  <si>
    <t>CC-CZ:</t>
  </si>
  <si>
    <t>Místo:</t>
  </si>
  <si>
    <t>Načeradec</t>
  </si>
  <si>
    <t>Datum:</t>
  </si>
  <si>
    <t>3. 4. 2019</t>
  </si>
  <si>
    <t>Zadavatel:</t>
  </si>
  <si>
    <t>IČ:</t>
  </si>
  <si>
    <t>00260576</t>
  </si>
  <si>
    <t>Městys Načeradec</t>
  </si>
  <si>
    <t>DIČ:</t>
  </si>
  <si>
    <t>CZ00260576</t>
  </si>
  <si>
    <t>Uchazeč:</t>
  </si>
  <si>
    <t>Vyplň údaj</t>
  </si>
  <si>
    <t>Projektant:</t>
  </si>
  <si>
    <t>70271879</t>
  </si>
  <si>
    <t>Ing. Jaroslav Čepický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</si>
  <si>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</si>
  <si>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</si>
  <si>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</si>
  <si>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</si>
  <si>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</si>
  <si>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</si>
  <si>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</si>
  <si>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</si>
  <si>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</si>
  <si>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</si>
  <si>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</si>
  <si>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</si>
  <si>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</si>
  <si>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</si>
  <si>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</si>
  <si>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</si>
  <si>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</si>
  <si>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</si>
  <si>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</si>
  <si>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</si>
  <si>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</si>
  <si>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</si>
  <si>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</si>
  <si>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</si>
  <si>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</si>
  <si>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</si>
  <si>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</si>
  <si>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</si>
  <si>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</si>
  <si>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</si>
  <si>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</si>
  <si>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</si>
  <si>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</si>
  <si>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</si>
  <si>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</si>
  <si>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</si>
  <si>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</si>
  <si>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</si>
  <si>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</si>
  <si>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</si>
  <si>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</si>
  <si>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</si>
  <si>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</si>
  <si>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a ostatní náklady</t>
  </si>
  <si>
    <t>STA</t>
  </si>
  <si>
    <t>1</t>
  </si>
  <si>
    <t>{f65448ea-df2a-4ee9-a6b2-98ade84ecf59}</t>
  </si>
  <si>
    <t>2</t>
  </si>
  <si>
    <t>SO 02</t>
  </si>
  <si>
    <t>Volejbalové hřiště</t>
  </si>
  <si>
    <t>{ed125d4b-d1ae-4ada-874a-d21577ce0f4f}</t>
  </si>
  <si>
    <t>SO 03</t>
  </si>
  <si>
    <t>Dopravní hřiště</t>
  </si>
  <si>
    <t>{f17ba240-536d-419f-99c0-80e2d433f3f7}</t>
  </si>
  <si>
    <t>SO 04</t>
  </si>
  <si>
    <t>Běžecká dráha</t>
  </si>
  <si>
    <t>{1db472e1-3b08-4b8f-a328-cab0fe980e72}</t>
  </si>
  <si>
    <t>SO 05</t>
  </si>
  <si>
    <t>Workoutové hřiště a fitness</t>
  </si>
  <si>
    <t>{52fa31d4-cada-486c-971c-bbc737c7d4ff}</t>
  </si>
  <si>
    <t>SO 06</t>
  </si>
  <si>
    <t>Rekonstrukce hřiště pro basketbal</t>
  </si>
  <si>
    <t>{ba569b43-08a5-4182-8b80-af1f2c56e4d6}</t>
  </si>
  <si>
    <t>SO 07</t>
  </si>
  <si>
    <t>Rekonstrukce hřiště pro beachvolejbal</t>
  </si>
  <si>
    <t>{4b9c4e40-bb0e-455d-8c7d-1bc46a99059e}</t>
  </si>
  <si>
    <t>SO 08</t>
  </si>
  <si>
    <t>Doskočiště a dráha pro skok daleký</t>
  </si>
  <si>
    <t>{b2bd1c25-1016-458f-aca6-970ff0543eed}</t>
  </si>
  <si>
    <t>SO 09</t>
  </si>
  <si>
    <t>Zpevněná přístupová plocha</t>
  </si>
  <si>
    <t>{7b8d535f-5f0b-4020-aa4c-9f77c40234ff}</t>
  </si>
  <si>
    <t>SO 10</t>
  </si>
  <si>
    <t>Umělé osvětlení sportoviště</t>
  </si>
  <si>
    <t>{17769726-6c91-47fd-a2b3-adfc9888f19a}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</si>
  <si>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</si>
  <si>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</si>
  <si>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</si>
  <si>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</si>
  <si>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</si>
  <si>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</si>
  <si>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</si>
  <si>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</si>
  <si>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</si>
  <si>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</si>
  <si>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</si>
  <si>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</si>
  <si>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</si>
  <si>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</si>
  <si>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</si>
  <si>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</si>
  <si>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</si>
  <si>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</si>
  <si>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</si>
  <si>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</si>
  <si>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</si>
  <si>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</si>
  <si>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</si>
  <si>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</si>
  <si>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</si>
  <si>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</si>
  <si>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</si>
  <si>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</si>
  <si>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</si>
  <si>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</si>
  <si>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</si>
  <si>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</si>
  <si>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</si>
  <si>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</si>
  <si>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</si>
  <si>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</si>
  <si>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</si>
  <si>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</si>
  <si>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</si>
  <si>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</t>
  </si>
  <si>
    <t>…</t>
  </si>
  <si>
    <t>CS ÚRS 2018 01</t>
  </si>
  <si>
    <t>1024</t>
  </si>
  <si>
    <t>-1259223462</t>
  </si>
  <si>
    <t>012303000</t>
  </si>
  <si>
    <t>Geodetické práce po výstavbě</t>
  </si>
  <si>
    <t>-1030611531</t>
  </si>
  <si>
    <t>3</t>
  </si>
  <si>
    <t>013254000</t>
  </si>
  <si>
    <t>Dokumentace skutečného provedení stavby</t>
  </si>
  <si>
    <t>1755095705</t>
  </si>
  <si>
    <t>VRN3</t>
  </si>
  <si>
    <t>Zařízení staveniště</t>
  </si>
  <si>
    <t>4</t>
  </si>
  <si>
    <t>032002000</t>
  </si>
  <si>
    <t>Vybavení staveniště</t>
  </si>
  <si>
    <t>200930606</t>
  </si>
  <si>
    <t>033002000</t>
  </si>
  <si>
    <t>Připojení staveniště na inženýrské sítě</t>
  </si>
  <si>
    <t>952390414</t>
  </si>
  <si>
    <t>6</t>
  </si>
  <si>
    <t>039002000</t>
  </si>
  <si>
    <t>Zrušení zařízení staveniště</t>
  </si>
  <si>
    <t>1227787054</t>
  </si>
  <si>
    <t>VRN4</t>
  </si>
  <si>
    <t>Inženýrská činnost</t>
  </si>
  <si>
    <t>7</t>
  </si>
  <si>
    <t>040001000</t>
  </si>
  <si>
    <t>1141000953</t>
  </si>
  <si>
    <t>8</t>
  </si>
  <si>
    <t>043002000</t>
  </si>
  <si>
    <t>Zkoušky a ostatní měření</t>
  </si>
  <si>
    <t>1834733287</t>
  </si>
  <si>
    <t>VV</t>
  </si>
  <si>
    <t>zkouška těsnosti kanalizace</t>
  </si>
  <si>
    <t>9</t>
  </si>
  <si>
    <t>045303000</t>
  </si>
  <si>
    <t>Koordinační činnost</t>
  </si>
  <si>
    <t>764612471</t>
  </si>
  <si>
    <t>10</t>
  </si>
  <si>
    <t>049303000</t>
  </si>
  <si>
    <t>Náklady vzniklé v souvislosti s předáním stavby</t>
  </si>
  <si>
    <t>-626033537</t>
  </si>
  <si>
    <t>SO 02 - Volejbalové hřiště</t>
  </si>
  <si>
    <t>HSV - Práce a dodávky HSV</t>
  </si>
  <si>
    <t xml:space="preserve">    1 - Zemní práce</t>
  </si>
  <si>
    <t xml:space="preserve">      13 - Zemní práce - hloubené vykopávky</t>
  </si>
  <si>
    <t xml:space="preserve">      16 - Zemní práce - přemístění výkopku</t>
  </si>
  <si>
    <t xml:space="preserve">      17 - Konstrukce ze zemin</t>
  </si>
  <si>
    <t xml:space="preserve">    2 - Zakládání</t>
  </si>
  <si>
    <t xml:space="preserve">      27 - Zakládání - základy</t>
  </si>
  <si>
    <t xml:space="preserve">    5 - Komunikace pozemní</t>
  </si>
  <si>
    <t xml:space="preserve">      591 - Sportovní povrchy</t>
  </si>
  <si>
    <t xml:space="preserve">      592 - Sportovní vybavení</t>
  </si>
  <si>
    <t xml:space="preserve">    9 - Ostatní konstrukce a práce, bourání</t>
  </si>
  <si>
    <t xml:space="preserve">      93 - Různé dokončovací konstrukce a práce inženýrských staveb</t>
  </si>
  <si>
    <t xml:space="preserve">      99 - Přesun hmot a manipulace se sutí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</si>
  <si>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</si>
  <si>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</si>
  <si>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</si>
  <si>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</si>
  <si>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</si>
  <si>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13</t>
  </si>
  <si>
    <t>Zemní práce - hloubené vykopávky</t>
  </si>
  <si>
    <t>133201101</t>
  </si>
  <si>
    <t>Hloubení zapažených i nezapažených šachet s případným nutným přemístěním výkopku ve výkopišti v hornině tř. 3 do 100 m3</t>
  </si>
  <si>
    <t>m3</t>
  </si>
  <si>
    <t>-1687907282</t>
  </si>
  <si>
    <t>Základové patky P1 (sport.vyb.)</t>
  </si>
  <si>
    <t>2*0,50*0,50*0,70</t>
  </si>
  <si>
    <t>Základové patky P2 (oplocení)</t>
  </si>
  <si>
    <t>6*0,40*0,40*0,70</t>
  </si>
  <si>
    <t>Základové patky P3 (oplocení)</t>
  </si>
  <si>
    <t>6*0,40*0,40*0,90</t>
  </si>
  <si>
    <t>133201109</t>
  </si>
  <si>
    <t>Hloubení zapažených i nezapažených šachet s případným nutným přemístěním výkopku ve výkopišti v hornině tř. 3 Příplatek k cenám za lepivost horniny tř. 3</t>
  </si>
  <si>
    <t>-517324556</t>
  </si>
  <si>
    <t>Dle pol. 133201101</t>
  </si>
  <si>
    <t>1,886</t>
  </si>
  <si>
    <t>16</t>
  </si>
  <si>
    <t>Zemní práce - přemístění výkopku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</si>
  <si>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</si>
  <si>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</si>
  <si>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699454980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</si>
  <si>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</si>
  <si>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</si>
  <si>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-1023648495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</si>
  <si>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</si>
  <si>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</si>
  <si>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1567878391</t>
  </si>
  <si>
    <t>167101101</t>
  </si>
  <si>
    <t>Nakládání, skládání a překládání neulehlého výkopku nebo sypaniny nakládání, množství do 100 m3, z hornin tř. 1 až 4</t>
  </si>
  <si>
    <t>-1109537118</t>
  </si>
  <si>
    <t>17</t>
  </si>
  <si>
    <t>Konstrukce ze zemin</t>
  </si>
  <si>
    <t>171201211</t>
  </si>
  <si>
    <t>Poplatek za uložení stavebního odpadu na skládce (skládkovné) zeminy a kameniva zatříděného do Katalogu odpadů pod kódem 170 504</t>
  </si>
  <si>
    <t>t</t>
  </si>
  <si>
    <t>-760702350</t>
  </si>
  <si>
    <t>1,886*2,00</t>
  </si>
  <si>
    <t>Zakládání</t>
  </si>
  <si>
    <t>27</t>
  </si>
  <si>
    <t>Zakládání - základy</t>
  </si>
  <si>
    <t>271532212</t>
  </si>
  <si>
    <t>Podsyp pod základové konstrukce se zhutněním a urovnáním povrchu z kameniva hrubého, frakce 16 - 32 mm</t>
  </si>
  <si>
    <t>1018776229</t>
  </si>
  <si>
    <t>2*0,50*0,50*0,10</t>
  </si>
  <si>
    <t>6*0,40*0,40*0,10</t>
  </si>
  <si>
    <t>275322511</t>
  </si>
  <si>
    <t>Základy z betonu železového (bez výztuže) patky z betonu se zvýšenými nároky na prostředí tř. C 25/30</t>
  </si>
  <si>
    <t>-1742000117</t>
  </si>
  <si>
    <t>2*0,50*0,50*0,95</t>
  </si>
  <si>
    <t>6*0,40*0,40*0,80</t>
  </si>
  <si>
    <t>275351121</t>
  </si>
  <si>
    <t>Bednění základů patek zřízení</t>
  </si>
  <si>
    <t>m2</t>
  </si>
  <si>
    <t>-570530397</t>
  </si>
  <si>
    <t>2*4*0,50*0,40</t>
  </si>
  <si>
    <t>6*4*0,40*0,30</t>
  </si>
  <si>
    <t>11</t>
  </si>
  <si>
    <t>275351122</t>
  </si>
  <si>
    <t>Bednění základů patek odstranění</t>
  </si>
  <si>
    <t>-413386946</t>
  </si>
  <si>
    <t>Dle pol. 275351121</t>
  </si>
  <si>
    <t>7,360</t>
  </si>
  <si>
    <t>12</t>
  </si>
  <si>
    <t>275353102</t>
  </si>
  <si>
    <t>Bednění kotevních otvorů a prostupů v základových konstrukcích v patkách včetně polohového zajištění a odbednění, popř. ztraceného bednění z pletiva apod. průřezu do 0,01 m2, hl. přes 0,25 do 0,50 m</t>
  </si>
  <si>
    <t>kus</t>
  </si>
  <si>
    <t>-1376344457</t>
  </si>
  <si>
    <t>Základové patky P2 (sport.vyb.)</t>
  </si>
  <si>
    <t>275353121</t>
  </si>
  <si>
    <t>Bednění kotevních otvorů a prostupů v základových konstrukcích v patkách včetně polohového zajištění a odbednění, popř. ztraceného bednění z pletiva apod. průřezu přes 0,02 do 0,05 m2, hl. do 0,50 m</t>
  </si>
  <si>
    <t>-799286579</t>
  </si>
  <si>
    <t>14</t>
  </si>
  <si>
    <t>275353122</t>
  </si>
  <si>
    <t>Bednění kotevních otvorů a prostupů v základových konstrukcích v patkách včetně polohového zajištění a odbednění, popř. ztraceného bednění z pletiva apod. průřezu přes 0,02 do 0,05 m2, hl. přes 0,50 do 1,00 m</t>
  </si>
  <si>
    <t>-880855132</t>
  </si>
  <si>
    <t>275XC0201</t>
  </si>
  <si>
    <t>Dodávka a montáž výplně montážních otvorů z kameniva drceného</t>
  </si>
  <si>
    <t>-1667939095</t>
  </si>
  <si>
    <t>2*PI*0,10^2*0,10</t>
  </si>
  <si>
    <t>6*PI*0,10^2*0,10</t>
  </si>
  <si>
    <t>275XC0202</t>
  </si>
  <si>
    <t>Dodávka a montáž zálivky nebo obetonování předmětů v otvorech</t>
  </si>
  <si>
    <t>-1035303308</t>
  </si>
  <si>
    <t>2*PI*0,10^2*0,50</t>
  </si>
  <si>
    <t>6*PI*0,10^2*0,70</t>
  </si>
  <si>
    <t>Komunikace pozemní</t>
  </si>
  <si>
    <t>591</t>
  </si>
  <si>
    <t>Sportovní povrchy</t>
  </si>
  <si>
    <t>591XC0201</t>
  </si>
  <si>
    <t>Dodávka a montáž sportovního povrchu z akrylátového souvrtsví tl. 2 mm, specifikace dle PD</t>
  </si>
  <si>
    <t>-893301431</t>
  </si>
  <si>
    <t>Skladba S2</t>
  </si>
  <si>
    <t>18,00*9,00</t>
  </si>
  <si>
    <t>18</t>
  </si>
  <si>
    <t>591XC0202</t>
  </si>
  <si>
    <t>Dodávka a montáž lajnování pryžového povrchu, lajny šířky do 50 mm , stříkané</t>
  </si>
  <si>
    <t>m</t>
  </si>
  <si>
    <t>1831592073</t>
  </si>
  <si>
    <t>Volejbal</t>
  </si>
  <si>
    <t>18,00*2+9,00*5</t>
  </si>
  <si>
    <t>Nohejbal</t>
  </si>
  <si>
    <t>9,00*2+6,40*2</t>
  </si>
  <si>
    <t>592</t>
  </si>
  <si>
    <t>Sportovní vybavení</t>
  </si>
  <si>
    <t>19</t>
  </si>
  <si>
    <t>592XC0103</t>
  </si>
  <si>
    <t>Dodávka a montáž sport. vybavení pro volejbal (hliníkové sloupky, nerezová pouzdra, víčka, výškově nastavitelný napínací mechanismus, síť)</t>
  </si>
  <si>
    <t>ks</t>
  </si>
  <si>
    <t>-2004641404</t>
  </si>
  <si>
    <t>Ostatní konstrukce a práce, bourání</t>
  </si>
  <si>
    <t>93</t>
  </si>
  <si>
    <t>Různé dokončovací konstrukce a práce inženýrských staveb</t>
  </si>
  <si>
    <t>20</t>
  </si>
  <si>
    <t>936124112</t>
  </si>
  <si>
    <t>Montáž lavičky parkové stabilní se zabetonováním noh</t>
  </si>
  <si>
    <t>-1876118195</t>
  </si>
  <si>
    <t>M</t>
  </si>
  <si>
    <t>74910107</t>
  </si>
  <si>
    <t>lavička s opěradlem (kotvená) 180 x 71,5 x 82 cm  konstrukce - litina, sedák - dřevo</t>
  </si>
  <si>
    <t>47649816</t>
  </si>
  <si>
    <t>99</t>
  </si>
  <si>
    <t>Přesun hmot a manipulace se sutí</t>
  </si>
  <si>
    <t>22</t>
  </si>
  <si>
    <t>998222012</t>
  </si>
  <si>
    <t>Přesun hmot pro tělovýchovné plochy dopravní vzdálenost do 200 m</t>
  </si>
  <si>
    <t>-184628866</t>
  </si>
  <si>
    <t>PSV</t>
  </si>
  <si>
    <t>Práce a dodávky PSV</t>
  </si>
  <si>
    <t>767</t>
  </si>
  <si>
    <t>Konstrukce zámečnické</t>
  </si>
  <si>
    <t>23</t>
  </si>
  <si>
    <t>767995113</t>
  </si>
  <si>
    <t>Montáž ostatních atypických zámečnických konstrukcí hmotnosti přes 10 do 20 kg</t>
  </si>
  <si>
    <t>kg</t>
  </si>
  <si>
    <t>-2043556136</t>
  </si>
  <si>
    <t>Součet hmotností</t>
  </si>
  <si>
    <t>94,0+343,0+22,0</t>
  </si>
  <si>
    <t>24</t>
  </si>
  <si>
    <t>14011034</t>
  </si>
  <si>
    <t>trubka ocelová bezešvá hladká jakost 11 353 60,3x2,9mm</t>
  </si>
  <si>
    <t>32</t>
  </si>
  <si>
    <t>-1710840237</t>
  </si>
  <si>
    <t>vzpěry 60x3</t>
  </si>
  <si>
    <t>5,70*2*2</t>
  </si>
  <si>
    <t>25</t>
  </si>
  <si>
    <t>14011050</t>
  </si>
  <si>
    <t>trubka ocelová bezešvá hladká jakost 11 353 76x3,2mm</t>
  </si>
  <si>
    <t>1315968636</t>
  </si>
  <si>
    <t>Sloupky 76x3</t>
  </si>
  <si>
    <t>4,80*6*2</t>
  </si>
  <si>
    <t>26</t>
  </si>
  <si>
    <t>767M0101</t>
  </si>
  <si>
    <t>spojovací a nespecifikovaný  materiál</t>
  </si>
  <si>
    <t>881431320</t>
  </si>
  <si>
    <t>součet hmotností materiálů</t>
  </si>
  <si>
    <t>(94,0+343,0)*5/100</t>
  </si>
  <si>
    <t>767XC0101</t>
  </si>
  <si>
    <t>Přírážka za pozinkování ocelových výrobků</t>
  </si>
  <si>
    <t>1620904112</t>
  </si>
  <si>
    <t>Dle pol. 767995113</t>
  </si>
  <si>
    <t>459,000</t>
  </si>
  <si>
    <t>28</t>
  </si>
  <si>
    <t>767XC0102</t>
  </si>
  <si>
    <t>Dodávka a montáž sportovního pletiva PE, typ uzlové, oko 45/45, příze 2,8 mm, včetně lana, napínacích mechanismů a ok</t>
  </si>
  <si>
    <t>416339685</t>
  </si>
  <si>
    <t>21,00*4,00*2</t>
  </si>
  <si>
    <t>29</t>
  </si>
  <si>
    <t>998767101</t>
  </si>
  <si>
    <t>Přesun hmot pro zámečnické konstrukce stanovený z hmotnosti přesunovaného materiálu vodorovná dopravní vzdálenost do 50 m v objektech výšky do 6 m</t>
  </si>
  <si>
    <t>-695636155</t>
  </si>
  <si>
    <t>SO 03 - Dopravní hřiště</t>
  </si>
  <si>
    <t>591XC0301</t>
  </si>
  <si>
    <t>-1188112386</t>
  </si>
  <si>
    <t>Skladba S3 (CAD)</t>
  </si>
  <si>
    <t>246,500</t>
  </si>
  <si>
    <t>591XC0302</t>
  </si>
  <si>
    <t>Příplatek ke sportovnímu povrchu za pracnost - oblé tvary, vícebarevnost</t>
  </si>
  <si>
    <t>244696276</t>
  </si>
  <si>
    <t>591XC0303</t>
  </si>
  <si>
    <t>Dodávka a montáž barevného lajnování sport. povrchu, lajny šířky do 50 mm, stříkané</t>
  </si>
  <si>
    <t>-1438626092</t>
  </si>
  <si>
    <t>(CAD)</t>
  </si>
  <si>
    <t>56,80+48,50+25,00+13,400+15,50</t>
  </si>
  <si>
    <t>591XC0304</t>
  </si>
  <si>
    <t>Dodávka a montáž barevného nátěru nebo nástřiku sport. povrchu</t>
  </si>
  <si>
    <t>-1979168926</t>
  </si>
  <si>
    <t>2,00*0,40*12</t>
  </si>
  <si>
    <t>SO 04 - Běžecká dráha</t>
  </si>
  <si>
    <t xml:space="preserve">      12 - Odkopávky a prokopávky</t>
  </si>
  <si>
    <t xml:space="preserve">      15 - Zemní práce - zajištění výkopu, násypu a svahu</t>
  </si>
  <si>
    <t xml:space="preserve">      18 - Zemní práce - povrchové úpravy terénu</t>
  </si>
  <si>
    <t xml:space="preserve">      21 - Zakládání - úprava podloží a základové spáry, zlepšování vlastností hornin</t>
  </si>
  <si>
    <t xml:space="preserve">    4 - Vodorovné konstrukce</t>
  </si>
  <si>
    <t xml:space="preserve">      45 - Podkladní a vedlejší konstrukce kromě vozovek a železničního svršku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</si>
  <si>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</si>
  <si>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</si>
  <si>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  59 - Kryty pozemních komunikací, letišť a ploch dlážděné</t>
  </si>
  <si>
    <t xml:space="preserve">    8 - Trubní vedení</t>
  </si>
  <si>
    <t xml:space="preserve">      87 - Potrubí z trub plastických a skleněných</t>
  </si>
  <si>
    <t xml:space="preserve">      89 - Ostatní konstrukce</t>
  </si>
  <si>
    <t xml:space="preserve">      91 - Doplňující konstrukce a práce pozemních komunikací, letišť a ploch</t>
  </si>
  <si>
    <t xml:space="preserve">      96 - Bourání konstrukcí</t>
  </si>
  <si>
    <t>Odkopávky a prokopávky</t>
  </si>
  <si>
    <t>122201102</t>
  </si>
  <si>
    <t>Odkopávky a prokopávky nezapažené s přehozením výkopku na vzdálenost do 3 m nebo s naložením na dopravní prostředek v hornině tř. 3 přes 100 do 1 000 m3</t>
  </si>
  <si>
    <t>-1341696238</t>
  </si>
  <si>
    <t>1820,670*0,40/2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</si>
  <si>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</si>
  <si>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</si>
  <si>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817698862</t>
  </si>
  <si>
    <t>Dle pol.122201101</t>
  </si>
  <si>
    <t>364,134</t>
  </si>
  <si>
    <t>131201202</t>
  </si>
  <si>
    <t>Hloubení zapažených jam a zářezů s urovnáním dna do předepsaného profilu a spádu v hornině tř. 3 přes 100 do 1 000 m3</t>
  </si>
  <si>
    <t>-2110430011</t>
  </si>
  <si>
    <t>VO</t>
  </si>
  <si>
    <t>10,80*2,80*2,60</t>
  </si>
  <si>
    <t>10,80*4,40*2,60</t>
  </si>
  <si>
    <t>131201209</t>
  </si>
  <si>
    <t>Hloubení zapažených jam a zářezů s urovnáním dna do předepsaného profilu a spádu Příplatek k cenám za lepivost horniny tř. 3</t>
  </si>
  <si>
    <t>1691392620</t>
  </si>
  <si>
    <t>Dle pol. 131201202</t>
  </si>
  <si>
    <t>202,176</t>
  </si>
  <si>
    <t>132201101</t>
  </si>
  <si>
    <t>Hloubení zapažených i nezapažených rýh šířky do 600 mm s urovnáním dna do předepsaného profilu a spádu v hornině tř. 3 do 100 m3</t>
  </si>
  <si>
    <t>-445737588</t>
  </si>
  <si>
    <t>DRENÁŽE - ZÁPAD</t>
  </si>
  <si>
    <t xml:space="preserve">dráha </t>
  </si>
  <si>
    <t>67,30*0,40*(0,25+0,35/2)</t>
  </si>
  <si>
    <t>13,20*0,40*(0,25+0,20/2)</t>
  </si>
  <si>
    <t>21,04*0,40*(0,25+0,32/2)</t>
  </si>
  <si>
    <t>23,70*0,40*(0,25+0,35/2)</t>
  </si>
  <si>
    <t>um. trávník</t>
  </si>
  <si>
    <t>69,14*0,40*(0,25+0,35/2)</t>
  </si>
  <si>
    <t>29,60*0,40*(0,25+0,35/2)</t>
  </si>
  <si>
    <t>svod</t>
  </si>
  <si>
    <t>4,55*0,40*(0,60+0,03/2)</t>
  </si>
  <si>
    <t>DRENÁŽE VÝCHOD</t>
  </si>
  <si>
    <t>59,54*0,40*(0,25+0,30/2)</t>
  </si>
  <si>
    <t>32,83*0,40*(0,25+0,30/2)</t>
  </si>
  <si>
    <t>17,80*0,40*(0,55+0,10/2)</t>
  </si>
  <si>
    <t>7,44*0,40*(0,25+0,40/2)</t>
  </si>
  <si>
    <t>3,76*0,40*(0,65+0,02/2)</t>
  </si>
  <si>
    <t>KANALIZACE DN 110</t>
  </si>
  <si>
    <t>Napojení žlabu</t>
  </si>
  <si>
    <t>0,70*5*0,40*1,00</t>
  </si>
  <si>
    <t>Napojení SO 06</t>
  </si>
  <si>
    <t>1,80*3*0,40*1,00</t>
  </si>
  <si>
    <t>KANALIZACE DN 160</t>
  </si>
  <si>
    <t>Napojeni SO 06</t>
  </si>
  <si>
    <t>(29,69+11,45)*0,40*0,80</t>
  </si>
  <si>
    <t>Napojení FŠ na VO</t>
  </si>
  <si>
    <t>1,00*0,40*1,40</t>
  </si>
  <si>
    <t>132201109</t>
  </si>
  <si>
    <t>Hloubení zapažených i nezapažených rýh šířky do 600 mm s urovnáním dna do předepsaného profilu a spádu v hornině tř. 3 Příplatek k cenám za lepivost horniny tř. 3</t>
  </si>
  <si>
    <t>998672006</t>
  </si>
  <si>
    <t>Dle pol. 132201109</t>
  </si>
  <si>
    <t>77,902</t>
  </si>
  <si>
    <t>-380303211</t>
  </si>
  <si>
    <t>6*0,400*0,400*0,700</t>
  </si>
  <si>
    <t>-992177100</t>
  </si>
  <si>
    <t>dLE POL. 133201101</t>
  </si>
  <si>
    <t>0,672</t>
  </si>
  <si>
    <t>Zemní práce - zajištění výkopu, násypu a svahu</t>
  </si>
  <si>
    <t>151101201</t>
  </si>
  <si>
    <t>Zřízení pažení stěn výkopu bez rozepření nebo vzepření příložné, hloubky do 4 m</t>
  </si>
  <si>
    <t>1198413761</t>
  </si>
  <si>
    <t>(10,80+2,80)*2*2,60</t>
  </si>
  <si>
    <t>(10,80+4,40)*2*2,60</t>
  </si>
  <si>
    <t>151101211</t>
  </si>
  <si>
    <t>Odstranění pažení stěn výkopu s uložením pažin na vzdálenost do 3 m od okraje výkopu příložné, hloubky do 4 m</t>
  </si>
  <si>
    <t>-903585387</t>
  </si>
  <si>
    <t>Dle pol. 151101201</t>
  </si>
  <si>
    <t>149,760</t>
  </si>
  <si>
    <t>151101401</t>
  </si>
  <si>
    <t>Zřízení vzepření zapažených stěn výkopů s potřebným přepažováním při roubení příložném, hloubky do 4 m</t>
  </si>
  <si>
    <t>-964942783</t>
  </si>
  <si>
    <t>151101411</t>
  </si>
  <si>
    <t>Odstranění vzepření stěn výkopů s uložením materiálu na vzdálenost do 3 m od kraje výkopu při roubení příložném, hloubky do 4 m</t>
  </si>
  <si>
    <t>-609442733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</si>
  <si>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</si>
  <si>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</si>
  <si>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1207527052</t>
  </si>
  <si>
    <t>Přemístění na staveništní skládku, k místě zásypu</t>
  </si>
  <si>
    <t>(400,00+73,440)*2</t>
  </si>
  <si>
    <t>373473950</t>
  </si>
  <si>
    <t>Přebytečný výkopek</t>
  </si>
  <si>
    <t>vytěžená zemina</t>
  </si>
  <si>
    <t>364,134+202,176+77,902+0,672</t>
  </si>
  <si>
    <t>zásypy, násypy</t>
  </si>
  <si>
    <t>-73,440-400,000</t>
  </si>
  <si>
    <t>817645890</t>
  </si>
  <si>
    <t>Dle pol. 162701105</t>
  </si>
  <si>
    <t>171,444</t>
  </si>
  <si>
    <t>597210897</t>
  </si>
  <si>
    <t>Výjmutí ze staveništní skládky</t>
  </si>
  <si>
    <t>400,00</t>
  </si>
  <si>
    <t>73,440</t>
  </si>
  <si>
    <t>171101105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</si>
  <si>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</si>
  <si>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718569089</t>
  </si>
  <si>
    <t>Terénní úpravy - odhad</t>
  </si>
  <si>
    <t>171151101</t>
  </si>
  <si>
    <t>Hutnění boků násypů z hornin soudržných a sypkých pro jakýkoliv sklon, délku a míru zhutnění svahu</t>
  </si>
  <si>
    <t>1442918596</t>
  </si>
  <si>
    <t>130,00*1,00</t>
  </si>
  <si>
    <t>-947899900</t>
  </si>
  <si>
    <t>171,444*2,00</t>
  </si>
  <si>
    <t>174101101</t>
  </si>
  <si>
    <t>Zásyp sypaninou z jakékoliv horniny s uložením výkopku ve vrstvách se zhutněním jam, šachet, rýh nebo kolem objektů v těchto vykopávkách</t>
  </si>
  <si>
    <t>1630509463</t>
  </si>
  <si>
    <t>10,80*2,40*1,00</t>
  </si>
  <si>
    <t>10,80*4,40*1,00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</si>
  <si>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</si>
  <si>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</si>
  <si>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-1737826512</t>
  </si>
  <si>
    <t>10,80*2,80*1,52-10,40*2,40*1,32</t>
  </si>
  <si>
    <t>10,80*4,40*1,52-10,40*4,00*1,32</t>
  </si>
  <si>
    <t>58331200</t>
  </si>
  <si>
    <t>štěrkopísek netříděný zásypový materiál</t>
  </si>
  <si>
    <t>793419814</t>
  </si>
  <si>
    <t>30,336*1,76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</si>
  <si>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</si>
  <si>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</si>
  <si>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655422794</t>
  </si>
  <si>
    <t>0,70*5*0,40*0,40</t>
  </si>
  <si>
    <t>1,80*3*0,40*0,40</t>
  </si>
  <si>
    <t>(29,69+11,45)*0,40*0,45</t>
  </si>
  <si>
    <t>2*1,00*0,40*0,45</t>
  </si>
  <si>
    <t>-1910603528</t>
  </si>
  <si>
    <t>Dle pol. 175111101</t>
  </si>
  <si>
    <t>9,189*1,76</t>
  </si>
  <si>
    <t>Zemní práce - povrchové úpravy terénu</t>
  </si>
  <si>
    <t>181301101</t>
  </si>
  <si>
    <t>Rozprostření a urovnání ornice v rovině nebo ve svahu sklonu do 1:5 při souvislé ploše do 500 m2, tl. vrstvy do 100 mm</t>
  </si>
  <si>
    <t>-235547162</t>
  </si>
  <si>
    <t>Zatravnění (CAD), 50%</t>
  </si>
  <si>
    <t>445,870*50/100</t>
  </si>
  <si>
    <t>10364101</t>
  </si>
  <si>
    <t>zemina pro terénní úpravy - ornice</t>
  </si>
  <si>
    <t>-1554659247</t>
  </si>
  <si>
    <t>Dle pol. 181301101</t>
  </si>
  <si>
    <t>222,935*0,10*1,50</t>
  </si>
  <si>
    <t>181411131</t>
  </si>
  <si>
    <t>Založení trávníku na půdě předem připravené plochy do 1000 m2 výsevem včetně utažení parkového v rovině nebo na svahu do 1:5</t>
  </si>
  <si>
    <t>-1931007210</t>
  </si>
  <si>
    <t>Zatravnění (CAD)</t>
  </si>
  <si>
    <t>445,870</t>
  </si>
  <si>
    <t>00572410</t>
  </si>
  <si>
    <t>osivo směs travní parková</t>
  </si>
  <si>
    <t>-94111524</t>
  </si>
  <si>
    <t>Dle pol. 181411131</t>
  </si>
  <si>
    <t>445,870*0,03</t>
  </si>
  <si>
    <t>181951102</t>
  </si>
  <si>
    <t>Úprava pláně vyrovnáním výškových rozdílů v hornině tř. 1 až 4 se zhutněním</t>
  </si>
  <si>
    <t>-1606002254</t>
  </si>
  <si>
    <t>Skladba S1+S2+S3</t>
  </si>
  <si>
    <t>Asfaltová plocha v půloblouku (CAD)</t>
  </si>
  <si>
    <t>661,276</t>
  </si>
  <si>
    <t>Skladba S4</t>
  </si>
  <si>
    <t>Běžecká dráha (CAD)</t>
  </si>
  <si>
    <t>567,290</t>
  </si>
  <si>
    <t>Skladba S5</t>
  </si>
  <si>
    <t>Dlážděné plochy (CAD)</t>
  </si>
  <si>
    <t>273,743</t>
  </si>
  <si>
    <t>Skladba S6</t>
  </si>
  <si>
    <t>Zpevněné plochy - um. trávník (CAD)</t>
  </si>
  <si>
    <t>266,520</t>
  </si>
  <si>
    <t>30</t>
  </si>
  <si>
    <t>183403111</t>
  </si>
  <si>
    <t>Obdělání půdy nakopáním hl. přes 50 do 100 mm v rovině nebo na svahu do 1:5</t>
  </si>
  <si>
    <t>1619581282</t>
  </si>
  <si>
    <t>31</t>
  </si>
  <si>
    <t>183403153</t>
  </si>
  <si>
    <t>Obdělání půdy hrabáním v rovině nebo na svahu do 1:5</t>
  </si>
  <si>
    <t>480839111</t>
  </si>
  <si>
    <t>184802111</t>
  </si>
  <si>
    <t>Chemické odplevelení půdy před založením kultury, trávníku nebo zpevněných ploch o výměře jednotlivě přes 20 m2 v rovině nebo na svahu do 1:5 postřikem na široko</t>
  </si>
  <si>
    <t>-902458252</t>
  </si>
  <si>
    <t>33</t>
  </si>
  <si>
    <t>185803111</t>
  </si>
  <si>
    <t>Ošetření trávníku jednorázové v rovině nebo na svahu do 1:5</t>
  </si>
  <si>
    <t>-311239123</t>
  </si>
  <si>
    <t>Zakládání - úprava podloží a základové spáry, zlepšování vlastností hornin</t>
  </si>
  <si>
    <t>34</t>
  </si>
  <si>
    <t>211531111</t>
  </si>
  <si>
    <t>Výplň kamenivem do rýh odvodňovacích žeber nebo trativodů bez zhutnění, s úpravou povrchu výplně kamenivem hrubým drceným frakce 16 až 63 mm</t>
  </si>
  <si>
    <t>1697590832</t>
  </si>
  <si>
    <t>ZÁPAD</t>
  </si>
  <si>
    <t>67,30*0,40*(0,20+0,35/2)</t>
  </si>
  <si>
    <t>13,20*0,40*(0,20+0,20/2)</t>
  </si>
  <si>
    <t>21,04*0,40*(0,20+0,32/2)</t>
  </si>
  <si>
    <t>23,70*0,40*(0,20+0,35/2)</t>
  </si>
  <si>
    <t>69,14*0,40*(0,20+0,35/2)</t>
  </si>
  <si>
    <t>29,60*0,40*(0,20+0,35/2)</t>
  </si>
  <si>
    <t>4,55*0,40*(0,55+0,03/2)</t>
  </si>
  <si>
    <t>VÝCHOD</t>
  </si>
  <si>
    <t>59,54*0,40*(0,20+0,30/2)</t>
  </si>
  <si>
    <t>32,83*0,40*(0,20+0,30/2)</t>
  </si>
  <si>
    <t>17,80*0,40*(0,50+0,10/2)</t>
  </si>
  <si>
    <t>7,44*0,40*(0,20+0,40/2)</t>
  </si>
  <si>
    <t>3,76*0,40*(0,60+0,02/2)</t>
  </si>
  <si>
    <t>35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</si>
  <si>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</si>
  <si>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</si>
  <si>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755360946</t>
  </si>
  <si>
    <t>67,30*(0,40+0,20+0,35/2)*2</t>
  </si>
  <si>
    <t>13,20*(0,40+0,20+0,20/2)*2</t>
  </si>
  <si>
    <t>21,04*(0,40+0,20+0,32/2)*2</t>
  </si>
  <si>
    <t>23,70*(0,40+0,20+0,35/2)*2</t>
  </si>
  <si>
    <t>69,14*(0,40+0,20+0,35/2)*2</t>
  </si>
  <si>
    <t>29,60*(0,40+0,20+0,35/2)*2</t>
  </si>
  <si>
    <t>4,55*(0,40+0,55+0,03/2)*2</t>
  </si>
  <si>
    <t>59,54*(0,40+0,20+0,30/2)*2</t>
  </si>
  <si>
    <t>32,83*(0,40+0,20+0,30/2)*2</t>
  </si>
  <si>
    <t>17,80*(0,40+0,50+0,10/2)*2</t>
  </si>
  <si>
    <t>7,44*(0,40+0,20+0,40/2)*2</t>
  </si>
  <si>
    <t>3,76*(0,40+0,60+0,02/2)*2</t>
  </si>
  <si>
    <t>(10,40*2,40+10,40*1,32+2,40*1,32)*2</t>
  </si>
  <si>
    <t>(10,40*4,00+10,40*1,32+4,00*1,32)*2</t>
  </si>
  <si>
    <t>36</t>
  </si>
  <si>
    <t>69311068</t>
  </si>
  <si>
    <t>geotextilie netkaná PP 300g/m2</t>
  </si>
  <si>
    <t>1771757841</t>
  </si>
  <si>
    <t>Dle pol. 211971121</t>
  </si>
  <si>
    <t>750,142</t>
  </si>
  <si>
    <t>750,142*1,1 'Přepočtené koeficientem množství</t>
  </si>
  <si>
    <t>37</t>
  </si>
  <si>
    <t>212532111</t>
  </si>
  <si>
    <t>Lože pro trativody z kameniva hrubého drceného</t>
  </si>
  <si>
    <t>1362260700</t>
  </si>
  <si>
    <t>67,30*0,40*0,05</t>
  </si>
  <si>
    <t>13,20*0,40*0,05</t>
  </si>
  <si>
    <t>21,04*0,40*0,05</t>
  </si>
  <si>
    <t>23,70*0,40*0,05</t>
  </si>
  <si>
    <t>69,14*0,40*0,05</t>
  </si>
  <si>
    <t>29,60*0,40*0,05</t>
  </si>
  <si>
    <t>4,55*0,40*0,05</t>
  </si>
  <si>
    <t>59,54*0,40*0,05</t>
  </si>
  <si>
    <t>32,83*0,40*0,05</t>
  </si>
  <si>
    <t>17,80*0,40*0,05</t>
  </si>
  <si>
    <t>7,44*0,40*0,05</t>
  </si>
  <si>
    <t>3,76*0,40*0,05</t>
  </si>
  <si>
    <t>38</t>
  </si>
  <si>
    <t>212755213</t>
  </si>
  <si>
    <t>Trativody bez lože z drenážních trubek plastových flexibilních D 80 mm</t>
  </si>
  <si>
    <t>-94937717</t>
  </si>
  <si>
    <t>67,30</t>
  </si>
  <si>
    <t>13,20</t>
  </si>
  <si>
    <t>21,04</t>
  </si>
  <si>
    <t>23,70</t>
  </si>
  <si>
    <t>69,14</t>
  </si>
  <si>
    <t>29,60</t>
  </si>
  <si>
    <t>59,54</t>
  </si>
  <si>
    <t>32,83</t>
  </si>
  <si>
    <t>17,80</t>
  </si>
  <si>
    <t>7,44</t>
  </si>
  <si>
    <t>39</t>
  </si>
  <si>
    <t>212755214</t>
  </si>
  <si>
    <t>Trativody bez lože z drenážních trubek plastových flexibilních D 100 mm</t>
  </si>
  <si>
    <t>-1432110713</t>
  </si>
  <si>
    <t>4,55</t>
  </si>
  <si>
    <t>3,76</t>
  </si>
  <si>
    <t>40</t>
  </si>
  <si>
    <t>-362672336</t>
  </si>
  <si>
    <t>(31,20+2*2,40+0,80)*0,500*0,200</t>
  </si>
  <si>
    <t>41</t>
  </si>
  <si>
    <t>-2095187808</t>
  </si>
  <si>
    <t>6*0,40*0,40*1,00</t>
  </si>
  <si>
    <t>42</t>
  </si>
  <si>
    <t>274322511</t>
  </si>
  <si>
    <t>Základy z betonu železového (bez výztuže) pasy z betonu se zvýšenými nároky na prostředí tř. C 25/30</t>
  </si>
  <si>
    <t>-180209099</t>
  </si>
  <si>
    <t>(31,20+2*2,40+0,80)*0,500*0,100</t>
  </si>
  <si>
    <t>43</t>
  </si>
  <si>
    <t>274361821</t>
  </si>
  <si>
    <t>Výztuž základů pasů z betonářské oceli 10 505 (R) nebo BSt 500</t>
  </si>
  <si>
    <t>-62637132</t>
  </si>
  <si>
    <t>(31,20+2*2,40+0,80)*0,8878/1000</t>
  </si>
  <si>
    <t>44</t>
  </si>
  <si>
    <t>1484231483</t>
  </si>
  <si>
    <t>45</t>
  </si>
  <si>
    <t>-859602997</t>
  </si>
  <si>
    <t>2,88</t>
  </si>
  <si>
    <t>46</t>
  </si>
  <si>
    <t>275XC0401</t>
  </si>
  <si>
    <t>-1127281741</t>
  </si>
  <si>
    <t>Dobetonování prefa stěn po žlab 0,6 m2/bm</t>
  </si>
  <si>
    <t>(31,20+0,80)*0,06</t>
  </si>
  <si>
    <t>Vodorovné konstrukce</t>
  </si>
  <si>
    <t>Podkladní a vedlejší konstrukce kromě vozovek a železničního svršku</t>
  </si>
  <si>
    <t>47</t>
  </si>
  <si>
    <t>451541111</t>
  </si>
  <si>
    <t>Lože pod potrubí, stoky a drobné objekty v otevřeném výkopu ze štěrkodrtě 0-63 mm</t>
  </si>
  <si>
    <t>1722085358</t>
  </si>
  <si>
    <t>(0,70*5)*0,40*0,10</t>
  </si>
  <si>
    <t>(1,80*3)*0,40*0,10</t>
  </si>
  <si>
    <t>(29,69+11,45)*0,40*0,10</t>
  </si>
  <si>
    <t>(2*1,00)*0,40*0,10</t>
  </si>
  <si>
    <t>56</t>
  </si>
  <si>
    <t>Podkladní vrstvy komunikací, letišť a ploch</t>
  </si>
  <si>
    <t>48</t>
  </si>
  <si>
    <t>564710011</t>
  </si>
  <si>
    <t>Podklad nebo kryt z kameniva hrubého drceného vel. 8-16 mm s rozprostřením a zhutněním, po zhutnění tl. 50 mm</t>
  </si>
  <si>
    <t>1445947897</t>
  </si>
  <si>
    <t>49</t>
  </si>
  <si>
    <t>564720011</t>
  </si>
  <si>
    <t>Podklad nebo kryt z kameniva hrubého drceného vel. 8-16 mm s rozprostřením a zhutněním, po zhutnění tl. 80 mm</t>
  </si>
  <si>
    <t>771455926</t>
  </si>
  <si>
    <t>10,80*2,80</t>
  </si>
  <si>
    <t>10,80*4,40</t>
  </si>
  <si>
    <t>50</t>
  </si>
  <si>
    <t>564730111</t>
  </si>
  <si>
    <t>Podklad nebo kryt z kameniva hrubého drceného vel. 16-32 mm s rozprostřením a zhutněním, po zhutnění tl. 100 mm</t>
  </si>
  <si>
    <t>-643656325</t>
  </si>
  <si>
    <t>51</t>
  </si>
  <si>
    <t>564751111</t>
  </si>
  <si>
    <t>Podklad nebo kryt z kameniva hrubého drceného vel. 32-63 mm s rozprostřením a zhutněním, po zhutnění tl. 150 mm</t>
  </si>
  <si>
    <t>-820601784</t>
  </si>
  <si>
    <t>52</t>
  </si>
  <si>
    <t>564761111</t>
  </si>
  <si>
    <t>Podklad nebo kryt z kameniva hrubého drceného vel. 32-63 mm s rozprostřením a zhutněním, po zhutnění tl. 200 mm</t>
  </si>
  <si>
    <t>-659725388</t>
  </si>
  <si>
    <t>53</t>
  </si>
  <si>
    <t>564831111</t>
  </si>
  <si>
    <t>Podklad ze štěrkodrti ŠD s rozprostřením a zhutněním, po zhutnění tl. 100 mm</t>
  </si>
  <si>
    <t>-1478508050</t>
  </si>
  <si>
    <t>57</t>
  </si>
  <si>
    <t>Kryty pozemních komunikací letišť a ploch z kameniva nebo živičné</t>
  </si>
  <si>
    <t>54</t>
  </si>
  <si>
    <t>571907112</t>
  </si>
  <si>
    <t>Posyp podkladu nebo krytu s rozprostřením a zhutněním kamenivem drceným nebo těženým, v množství přes 35 do 40 kg/m2</t>
  </si>
  <si>
    <t>-1486417176</t>
  </si>
  <si>
    <t>55</t>
  </si>
  <si>
    <t>576XC0401</t>
  </si>
  <si>
    <t>Asfaltový koberec drenážní PA 8 (Jemnozrný) s rozprostřením a se zhutněním v pruhu šířky do 3 m, po zhutnění tl. 40 mm</t>
  </si>
  <si>
    <t>25532922</t>
  </si>
  <si>
    <t>576XC0402</t>
  </si>
  <si>
    <t>Asfaltový koberec drenážní PA 11 (střednězrný) s rozprostřením a se zhutněním v pruhu šířky do 3 m, po zhutnění tl. 50 mm</t>
  </si>
  <si>
    <t>405985153</t>
  </si>
  <si>
    <t>577133111</t>
  </si>
  <si>
    <t>Asfaltový beton vrstva obrusná ACO 8 (ABJ) s rozprostřením a se zhutněním z nemodifikovaného asfaltu v pruhu šířky do 3 m, po zhutnění tl. 40 mm</t>
  </si>
  <si>
    <t>162488377</t>
  </si>
  <si>
    <t>58</t>
  </si>
  <si>
    <t>577145112</t>
  </si>
  <si>
    <t>Asfaltový beton vrstva ložní ACL 16 (ABH) s rozprostřením a zhutněním z nemodifikovaného asfaltu v pruhu šířky do 3 m, po zhutnění tl. 50 mm</t>
  </si>
  <si>
    <t>-1208604716</t>
  </si>
  <si>
    <t>59</t>
  </si>
  <si>
    <t>Kryty pozemních komunikací, letišť a ploch dlážděné</t>
  </si>
  <si>
    <t>596211113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</si>
  <si>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přes 300 m2</t>
  </si>
  <si>
    <t>1534898183</t>
  </si>
  <si>
    <t>60</t>
  </si>
  <si>
    <t>59245018</t>
  </si>
  <si>
    <t>dlažba skladebná betonová 20x10x6 cm přírodní</t>
  </si>
  <si>
    <t>-1749104520</t>
  </si>
  <si>
    <t>Dle pol. 596211113</t>
  </si>
  <si>
    <t>273,743*1,1 'Přepočtené koeficientem množství</t>
  </si>
  <si>
    <t>61</t>
  </si>
  <si>
    <t>591XC0401</t>
  </si>
  <si>
    <t>Dodávka a montáž sportovního pryžového povrchu tl. 13 mm, dvouvrstvý 10+3 mm, vrchní vrstva granulát tepelně vulkanizovaný, PU pojivo, vodopropustný povrch vhodný pro atletické využití</t>
  </si>
  <si>
    <t>-549719732</t>
  </si>
  <si>
    <t>62</t>
  </si>
  <si>
    <t>591XC0402</t>
  </si>
  <si>
    <t>Dodávka a montáž barevného lajnování pryžového povrchu, š. 50 mm</t>
  </si>
  <si>
    <t>1603457326</t>
  </si>
  <si>
    <t>178,70+186,40+2*8,40+2*21,00+2*31,10+2*2,50</t>
  </si>
  <si>
    <t>63</t>
  </si>
  <si>
    <t>591XC0001</t>
  </si>
  <si>
    <t>Dodávka a montáž sportovního povrchu typu umělý trávník se vsypem z křem. písku, délka vlasu 24 mm, specifikace viz PD</t>
  </si>
  <si>
    <t>1577352533</t>
  </si>
  <si>
    <t>Trubní vedení</t>
  </si>
  <si>
    <t>87</t>
  </si>
  <si>
    <t>Potrubí z trub plastických a skleněných</t>
  </si>
  <si>
    <t>64</t>
  </si>
  <si>
    <t>870XC0401</t>
  </si>
  <si>
    <t>Dodávka a montáž plast. filtrační šachty DN 600 s kalovým košem vč. obsypu a poklopu</t>
  </si>
  <si>
    <t>1276492179</t>
  </si>
  <si>
    <t>65</t>
  </si>
  <si>
    <t>871265211</t>
  </si>
  <si>
    <t>Kanalizační potrubí z tvrdého PVC v otevřeném výkopu ve sklonu do 20 %, hladkého plnostěnného jednovrstvého, tuhost třídy SN 4 DN 110</t>
  </si>
  <si>
    <t>1484322121</t>
  </si>
  <si>
    <t>(0,70+0,70)*5</t>
  </si>
  <si>
    <t>(1,80+1,00)*3</t>
  </si>
  <si>
    <t>66</t>
  </si>
  <si>
    <t>871315211</t>
  </si>
  <si>
    <t>Kanalizační potrubí z tvrdého PVC v otevřeném výkopu ve sklonu do 20 %, hladkého plnostěnného jednovrstvého, tuhost třídy SN 4 DN 160</t>
  </si>
  <si>
    <t>-2043236587</t>
  </si>
  <si>
    <t>29,69+11,45</t>
  </si>
  <si>
    <t>2*1,00</t>
  </si>
  <si>
    <t>89</t>
  </si>
  <si>
    <t>Ostatní konstrukce</t>
  </si>
  <si>
    <t>67</t>
  </si>
  <si>
    <t>895971134</t>
  </si>
  <si>
    <t>Zasakovací boxy z polypropylenu PP bez možnosti revize a čištění pro vsakování deštových vod v třířadové galerii o celkovém objemu přes 20 m3 do 50 m3</t>
  </si>
  <si>
    <t>soubor</t>
  </si>
  <si>
    <t>464641966</t>
  </si>
  <si>
    <t>68</t>
  </si>
  <si>
    <t>895971135</t>
  </si>
  <si>
    <t>Zasakovací boxy z polypropylenu PP bez možnosti revize a čištění pro vsakování deštových vod v třířadové galerii o celkovém objemu přes 50 m3 do 100 m3</t>
  </si>
  <si>
    <t>-1871657552</t>
  </si>
  <si>
    <t>91</t>
  </si>
  <si>
    <t>Doplňující konstrukce a práce pozemních komunikací, letišť a ploch</t>
  </si>
  <si>
    <t>69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</si>
  <si>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</si>
  <si>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</si>
  <si>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-1438260697</t>
  </si>
  <si>
    <t>106,00+2,50+13,10+34,80+53,84+34,80+23,20+2,50</t>
  </si>
  <si>
    <t>29,42+6,00+3,00+2,70+0,70+17,15+4,82+21,50+28,80+5,60</t>
  </si>
  <si>
    <t>7,20+5,50+6,20+12,60+18,00+11,40+4,82</t>
  </si>
  <si>
    <t>35,40+32,84+32,84</t>
  </si>
  <si>
    <t>70</t>
  </si>
  <si>
    <t>59217016</t>
  </si>
  <si>
    <t>obrubník betonový chodníkový 100x8x25 cm</t>
  </si>
  <si>
    <t>-1251079731</t>
  </si>
  <si>
    <t>Dle pol. 916231213</t>
  </si>
  <si>
    <t>557,230</t>
  </si>
  <si>
    <t>557,23*1,1 'Přepočtené koeficientem množství</t>
  </si>
  <si>
    <t>71</t>
  </si>
  <si>
    <t>916331112</t>
  </si>
  <si>
    <t>Osazení zahradního obrubníku betonového s ložem tl. od 50 do 100 mm z betonu prostého tř. C 12/15 s boční opěrou z betonu prostého tř. C 12/15</t>
  </si>
  <si>
    <t>1686708222</t>
  </si>
  <si>
    <t>22,340</t>
  </si>
  <si>
    <t>72</t>
  </si>
  <si>
    <t>59217003</t>
  </si>
  <si>
    <t>obrubník betonový zahradní 50x5x25cm</t>
  </si>
  <si>
    <t>-1598656415</t>
  </si>
  <si>
    <t>22,34*1,1 'Přepočtené koeficientem množství</t>
  </si>
  <si>
    <t>73</t>
  </si>
  <si>
    <t>930XC0101</t>
  </si>
  <si>
    <t>Dodávka a montáž dřevěného altánu - půdorys tvaru šestiúhelníku, průměr 600 cm, vč. střešní krytiny, hrazení a laviček (součást konstrukce)</t>
  </si>
  <si>
    <t>590463128</t>
  </si>
  <si>
    <t>74</t>
  </si>
  <si>
    <t>935113111</t>
  </si>
  <si>
    <t>Osazení odvodňovacího žlabu s krycím roštem polymerbetonového šířky do 200 mm</t>
  </si>
  <si>
    <t>-87695099</t>
  </si>
  <si>
    <t>35,00+21,00*2</t>
  </si>
  <si>
    <t>75</t>
  </si>
  <si>
    <t>M9350401</t>
  </si>
  <si>
    <t>Polymerbetonový žlab DN 100, dl. 100 cm</t>
  </si>
  <si>
    <t>-319727046</t>
  </si>
  <si>
    <t>21,00*2</t>
  </si>
  <si>
    <t>76</t>
  </si>
  <si>
    <t>M9350402</t>
  </si>
  <si>
    <t>Polymerbetonový žlab DN 100, dl. 50 cm</t>
  </si>
  <si>
    <t>563670813</t>
  </si>
  <si>
    <t>35,00/0,5</t>
  </si>
  <si>
    <t>77</t>
  </si>
  <si>
    <t>M9350403</t>
  </si>
  <si>
    <t>Polymerbetonový žlab DN 100, vpusť s kalovým košem dl. 50 cm</t>
  </si>
  <si>
    <t>544856221</t>
  </si>
  <si>
    <t>78</t>
  </si>
  <si>
    <t>M9350404</t>
  </si>
  <si>
    <t>Polymerbetonový žlab DN 100, litinový krycí rošt dl. 50 cm vč. aretace, zatížení C250</t>
  </si>
  <si>
    <t>-2066041978</t>
  </si>
  <si>
    <t>42*2+70</t>
  </si>
  <si>
    <t>79</t>
  </si>
  <si>
    <t>M9350405</t>
  </si>
  <si>
    <t>Polymerbetonový žlab DN 100, čelní stěna</t>
  </si>
  <si>
    <t>-182049081</t>
  </si>
  <si>
    <t>80</t>
  </si>
  <si>
    <t>936001001</t>
  </si>
  <si>
    <t>Montáž prvků městské a zahradní architektury hmotnosti do 0,1 t</t>
  </si>
  <si>
    <t>-733636591</t>
  </si>
  <si>
    <t>Prefabrikované zídky</t>
  </si>
  <si>
    <t>79+1</t>
  </si>
  <si>
    <t>81</t>
  </si>
  <si>
    <t>M9360401</t>
  </si>
  <si>
    <t>Prefabrikované betonové zahradní stěny 400/280/400 mm, rovný díl</t>
  </si>
  <si>
    <t>1278144016</t>
  </si>
  <si>
    <t>82</t>
  </si>
  <si>
    <t>M9360402</t>
  </si>
  <si>
    <t>Prefabrikované betonové zahradní stěny 400/280/400 mm, rohový díl</t>
  </si>
  <si>
    <t>-188180340</t>
  </si>
  <si>
    <t>83</t>
  </si>
  <si>
    <t>936001002</t>
  </si>
  <si>
    <t>Montáž prvků městské a zahradní architektury hmotnosti přes 0,1 do 1,5 t</t>
  </si>
  <si>
    <t>-1107436736</t>
  </si>
  <si>
    <t>Prefabrikované schodišťové stupně</t>
  </si>
  <si>
    <t>84</t>
  </si>
  <si>
    <t>M9360403</t>
  </si>
  <si>
    <t xml:space="preserve">Prefabrikované betonové schodišťové stupně 1200/350/150 mm </t>
  </si>
  <si>
    <t>-1449046551</t>
  </si>
  <si>
    <t>85</t>
  </si>
  <si>
    <t>936104211</t>
  </si>
  <si>
    <t>Montáž odpadkového koše do betonové patky</t>
  </si>
  <si>
    <t>-1566691712</t>
  </si>
  <si>
    <t>86</t>
  </si>
  <si>
    <t>74910131</t>
  </si>
  <si>
    <t>koš odpadkový drátěný malý  kulatý (kotvený) v 94cm obsah 30 l</t>
  </si>
  <si>
    <t>-90016340</t>
  </si>
  <si>
    <t>1480002130</t>
  </si>
  <si>
    <t>11 "SO 04</t>
  </si>
  <si>
    <t>1 "SO 06</t>
  </si>
  <si>
    <t>88</t>
  </si>
  <si>
    <t>943174335</t>
  </si>
  <si>
    <t>Dle pol. 936124112</t>
  </si>
  <si>
    <t>96</t>
  </si>
  <si>
    <t>Bourání konstrukcí</t>
  </si>
  <si>
    <t>960XC0401</t>
  </si>
  <si>
    <t>Demontáž, odvoz a likvidace stávajícího oplocení v. 5,0 m - kovové sloupky, vzpěry a ztužení, ochranné sítě</t>
  </si>
  <si>
    <t>1500347047</t>
  </si>
  <si>
    <t>90</t>
  </si>
  <si>
    <t>241980900</t>
  </si>
  <si>
    <t>SO 05 - Workoutové hřiště a fitness</t>
  </si>
  <si>
    <t xml:space="preserve">    27 - Zakládání - základy</t>
  </si>
  <si>
    <t xml:space="preserve">    99 - Přesun hmot a manipulace se sutí</t>
  </si>
  <si>
    <t>122201101</t>
  </si>
  <si>
    <t>Odkopávky a prokopávky nezapažené s přehozením výkopku na vzdálenost do 3 m nebo s naložením na dopravní prostředek v hornině tř. 3 do 100 m3</t>
  </si>
  <si>
    <t>824761783</t>
  </si>
  <si>
    <t>Vyrovnání plochy (CAD)</t>
  </si>
  <si>
    <t>188,760/2*0,30/2</t>
  </si>
  <si>
    <t>fitness (CAD)</t>
  </si>
  <si>
    <t>48,140*0,35</t>
  </si>
  <si>
    <t>1096167722</t>
  </si>
  <si>
    <t>Dle pol. 122201101</t>
  </si>
  <si>
    <t>31,006</t>
  </si>
  <si>
    <t>-447499111</t>
  </si>
  <si>
    <t>52*0,40*0,40*1,00</t>
  </si>
  <si>
    <t>8*0,85*0,40*1,00</t>
  </si>
  <si>
    <t>5*0,40*0,40*1,00</t>
  </si>
  <si>
    <t>-748713314</t>
  </si>
  <si>
    <t>11,840</t>
  </si>
  <si>
    <t>561427288</t>
  </si>
  <si>
    <t>31,006+11,840</t>
  </si>
  <si>
    <t>1393841413</t>
  </si>
  <si>
    <t>291992131</t>
  </si>
  <si>
    <t>-1738577648</t>
  </si>
  <si>
    <t>-299000716</t>
  </si>
  <si>
    <t>42,846*2,0</t>
  </si>
  <si>
    <t>218012651</t>
  </si>
  <si>
    <t>Zatravněná plocha (CAD)</t>
  </si>
  <si>
    <t>188,760+265,840-48,140</t>
  </si>
  <si>
    <t>-1385294822</t>
  </si>
  <si>
    <t>406,460*0,10*1,50</t>
  </si>
  <si>
    <t>-1835970677</t>
  </si>
  <si>
    <t>406,460</t>
  </si>
  <si>
    <t>538544116</t>
  </si>
  <si>
    <t>406,460*0,03</t>
  </si>
  <si>
    <t>181951101</t>
  </si>
  <si>
    <t>Úprava pláně vyrovnáním výškových rozdílů v hornině tř. 1 až 4 bez zhutnění</t>
  </si>
  <si>
    <t>-1654025244</t>
  </si>
  <si>
    <t>workout+fitness+zatravnění (CAD)</t>
  </si>
  <si>
    <t>188,760+265,840+48,140</t>
  </si>
  <si>
    <t>1290547916</t>
  </si>
  <si>
    <t>736610854</t>
  </si>
  <si>
    <t>109267467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</si>
  <si>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</si>
  <si>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</si>
  <si>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819214923</t>
  </si>
  <si>
    <t>48,140+35,20*0,40</t>
  </si>
  <si>
    <t>-1283645765</t>
  </si>
  <si>
    <t>Dle pol. 211971122</t>
  </si>
  <si>
    <t>62,220</t>
  </si>
  <si>
    <t>62,22*1,1 'Přepočtené koeficientem množství</t>
  </si>
  <si>
    <t>-661201671</t>
  </si>
  <si>
    <t>52*0,40*0,40*0,10</t>
  </si>
  <si>
    <t>8*0,85*0,40*0,10</t>
  </si>
  <si>
    <t>5*0,40*0,40*0,10</t>
  </si>
  <si>
    <t>272322511</t>
  </si>
  <si>
    <t>Základy z betonu železového (bez výztuže) klenby z betonu se zvýšenými nároky na prostředí tř. C 25/30</t>
  </si>
  <si>
    <t>-313786611</t>
  </si>
  <si>
    <t>52*0,40*0,40*0,90</t>
  </si>
  <si>
    <t>8*0,85*0,40*0,90</t>
  </si>
  <si>
    <t>5*0,40*0,40*0,70</t>
  </si>
  <si>
    <t>501463257</t>
  </si>
  <si>
    <t>5*4*0,40*0,30</t>
  </si>
  <si>
    <t>351349261</t>
  </si>
  <si>
    <t>2,400</t>
  </si>
  <si>
    <t>861763241</t>
  </si>
  <si>
    <t>48,140</t>
  </si>
  <si>
    <t>591XC0501</t>
  </si>
  <si>
    <t>Dodávka a montáž dopadové plochy z pryžových rohoží nebo desek, výška pádu do 300 cm, certifikovaný povrch do venkovního prostředí pro zatravnění</t>
  </si>
  <si>
    <t>-1029288976</t>
  </si>
  <si>
    <t>Workout (CAD)</t>
  </si>
  <si>
    <t>265,840</t>
  </si>
  <si>
    <t>592XC0501</t>
  </si>
  <si>
    <t>Dodávka a montáž workoutového vybavení dle specifikace v PD</t>
  </si>
  <si>
    <t>32685354</t>
  </si>
  <si>
    <t>592XC0502</t>
  </si>
  <si>
    <t>Dodávka a montáž fitness vybavení - tzv. slackline, specifikace dle PD</t>
  </si>
  <si>
    <t>-1503466024</t>
  </si>
  <si>
    <t>916371211</t>
  </si>
  <si>
    <t>Osazení skrytého flexibilního zahradního obrubníku plastového jednostranným odkopáním</t>
  </si>
  <si>
    <t>-531230093</t>
  </si>
  <si>
    <t>35,20</t>
  </si>
  <si>
    <t>27245187</t>
  </si>
  <si>
    <t>obrubník zahradní z recyklovaného materiálu 25 m x 300 mm x 4 mm</t>
  </si>
  <si>
    <t>132017100</t>
  </si>
  <si>
    <t>35,2*1,1 'Přepočtené koeficientem množství</t>
  </si>
  <si>
    <t>936009123</t>
  </si>
  <si>
    <t>Bezpečnostní dopadová plocha na dětském hřišti tloušťky 40 cm z kačírku</t>
  </si>
  <si>
    <t>1107025795</t>
  </si>
  <si>
    <t>1563886980</t>
  </si>
  <si>
    <t>-1132014397</t>
  </si>
  <si>
    <t>-1588522333</t>
  </si>
  <si>
    <t>SO 06 - Rekonstrukce hřiště pro basketbal</t>
  </si>
  <si>
    <t xml:space="preserve">      17 - Zemní práce - konstrukce ze zemin</t>
  </si>
  <si>
    <t xml:space="preserve">    997 - Přesun sutě</t>
  </si>
  <si>
    <t>113107043</t>
  </si>
  <si>
    <t>Odstranění podkladů nebo krytů při překopech inženýrských sítí s přemístěním hmot na skládku ve vzdálenosti do 3 m nebo s naložením na dopravní prostředek ručně živičných, o tl. vrstvy přes 100 do 150 mm</t>
  </si>
  <si>
    <t>-288243180</t>
  </si>
  <si>
    <t>(14,70+29,90)*2*0,20</t>
  </si>
  <si>
    <t>-1823022375</t>
  </si>
  <si>
    <t>Kanalizační potrubí</t>
  </si>
  <si>
    <t>(30,00+6,00)*0,40*(0,80+0,36/2)</t>
  </si>
  <si>
    <t>Rozšíření konstrukce hřiště/výkopy pro ubrubníky</t>
  </si>
  <si>
    <t>30,00*0,50*0,30</t>
  </si>
  <si>
    <t>15,00*0,50*0,30</t>
  </si>
  <si>
    <t>30,00*0,80*0,30</t>
  </si>
  <si>
    <t>15,00*1,00*0,30</t>
  </si>
  <si>
    <t>1448436639</t>
  </si>
  <si>
    <t>Dle pol. 132201101</t>
  </si>
  <si>
    <t>32,562</t>
  </si>
  <si>
    <t>-188543906</t>
  </si>
  <si>
    <t>Sloupky oplocení</t>
  </si>
  <si>
    <t>0,40*0,40*0,70*50</t>
  </si>
  <si>
    <t>Sloupy volejbal</t>
  </si>
  <si>
    <t>0,40*0,40*0,70*2</t>
  </si>
  <si>
    <t>Konstrukce basketbal</t>
  </si>
  <si>
    <t>1,20*1,20*1,30*2</t>
  </si>
  <si>
    <t>-2123184209</t>
  </si>
  <si>
    <t>Dle pol. 133201109</t>
  </si>
  <si>
    <t>9,568</t>
  </si>
  <si>
    <t>1816220182</t>
  </si>
  <si>
    <t>17,84+32,562+9,568</t>
  </si>
  <si>
    <t>8,352+5,448</t>
  </si>
  <si>
    <t>-932908070</t>
  </si>
  <si>
    <t>-8,352-5,448</t>
  </si>
  <si>
    <t>-1676188457</t>
  </si>
  <si>
    <t>Dle pol. 162701109</t>
  </si>
  <si>
    <t>46,170</t>
  </si>
  <si>
    <t>-1473457888</t>
  </si>
  <si>
    <t>-1501127415</t>
  </si>
  <si>
    <t>46,170*2,0</t>
  </si>
  <si>
    <t>Zemní práce - konstrukce ze zemin</t>
  </si>
  <si>
    <t>2045051290</t>
  </si>
  <si>
    <t>(30,00+6,00)*0,40*(0,40+0,36/2)</t>
  </si>
  <si>
    <t>1449837878</t>
  </si>
  <si>
    <t>Vyrovnání terénu po stavbě hřiště</t>
  </si>
  <si>
    <t>(30,20+15,20)*2*0,20*0,30</t>
  </si>
  <si>
    <t>1258731308</t>
  </si>
  <si>
    <t>(30,00+6,00)*0,40*0,30</t>
  </si>
  <si>
    <t>58331289</t>
  </si>
  <si>
    <t>kamenivo těžené drobné frakce 0-2</t>
  </si>
  <si>
    <t>157291767</t>
  </si>
  <si>
    <t>3,900*1,76</t>
  </si>
  <si>
    <t>-1463711958</t>
  </si>
  <si>
    <t>Úprava terénu</t>
  </si>
  <si>
    <t>(32,00+17,00)*2*2,00</t>
  </si>
  <si>
    <t>-855158294</t>
  </si>
  <si>
    <t>Úprava terénu 0,03 g/m2</t>
  </si>
  <si>
    <t>(32,00+17,00)*2*2,00*0,03</t>
  </si>
  <si>
    <t>-1651992729</t>
  </si>
  <si>
    <t>30,00*0,50</t>
  </si>
  <si>
    <t>15,00*0,50</t>
  </si>
  <si>
    <t>30,00*0,80</t>
  </si>
  <si>
    <t>15,00*1,00</t>
  </si>
  <si>
    <t>182301121</t>
  </si>
  <si>
    <t>Rozprostření a urovnání ornice ve svahu sklonu přes 1:5 při souvislé ploše do 500 m2, tl. vrstvy do 100 mm</t>
  </si>
  <si>
    <t>1604700104</t>
  </si>
  <si>
    <t>1467619384</t>
  </si>
  <si>
    <t>(32,00+17,00)*2*2,00*0,10*1,50</t>
  </si>
  <si>
    <t>-1272805354</t>
  </si>
  <si>
    <t>905314221</t>
  </si>
  <si>
    <t>763242336</t>
  </si>
  <si>
    <t>-1611934970</t>
  </si>
  <si>
    <t>Oplocení</t>
  </si>
  <si>
    <t>0,40*0,40*0,10*50</t>
  </si>
  <si>
    <t>Sloupky volejbal</t>
  </si>
  <si>
    <t>0,40*0,40*0,10*2</t>
  </si>
  <si>
    <t>1,20*1,20*0,10*2</t>
  </si>
  <si>
    <t>607750475</t>
  </si>
  <si>
    <t>0,40*0,40*0,80*50</t>
  </si>
  <si>
    <t>0,40*0,40*0,75*2</t>
  </si>
  <si>
    <t>1,20*1,20*1,20*2</t>
  </si>
  <si>
    <t>1910950835</t>
  </si>
  <si>
    <t>0,40*0,30*4*50</t>
  </si>
  <si>
    <t>0,40*0,30*4*2</t>
  </si>
  <si>
    <t>1,20*0,30*4*2</t>
  </si>
  <si>
    <t>-968451824</t>
  </si>
  <si>
    <t>27,840</t>
  </si>
  <si>
    <t>-117224505</t>
  </si>
  <si>
    <t>-1658157327</t>
  </si>
  <si>
    <t>275366006</t>
  </si>
  <si>
    <t>Výztuž základů patek z oceli 10 505 (R) nebo BSt 500</t>
  </si>
  <si>
    <t>1360761399</t>
  </si>
  <si>
    <t>1,20*1,20*1,20*60,0/1000</t>
  </si>
  <si>
    <t>451572111</t>
  </si>
  <si>
    <t>Lože pod potrubí, stoky a drobné objekty v otevřeném výkopu z kameniva drobného těženého 0 až 4 mm</t>
  </si>
  <si>
    <t>-1499410551</t>
  </si>
  <si>
    <t>(30,00+6,00)*0,40*0,10</t>
  </si>
  <si>
    <t>566901132</t>
  </si>
  <si>
    <t>Vyspravení podkladu po překopech inženýrských sítí plochy do 15 m2 s rozprostřením a zhutněním štěrkodrtí tl. 150 mm</t>
  </si>
  <si>
    <t>1652491951</t>
  </si>
  <si>
    <t>Náhradní položka - rozšíření konstrukce hřiště</t>
  </si>
  <si>
    <t>566901133</t>
  </si>
  <si>
    <t>Vyspravení podkladu po překopech inženýrských sítí plochy do 15 m2 s rozprostřením a zhutněním štěrkodrtí tl. 200 mm</t>
  </si>
  <si>
    <t>970620105</t>
  </si>
  <si>
    <t>572341112</t>
  </si>
  <si>
    <t>Vyspravení krytu komunikací po překopech inženýrských sítí plochy přes 15 m2 asfaltovým betonem ACO (AB), po zhutnění tl. přes 50 do 70 mm</t>
  </si>
  <si>
    <t>-231791933</t>
  </si>
  <si>
    <t>Náhradní položka - doplnění konstrukce hřiště</t>
  </si>
  <si>
    <t>30,00*0,30</t>
  </si>
  <si>
    <t>30,00*0,60</t>
  </si>
  <si>
    <t>15,00*0,80</t>
  </si>
  <si>
    <t>577143111</t>
  </si>
  <si>
    <t>Asfaltový beton vrstva obrusná ACO 8 (ABJ) s rozprostřením a se zhutněním z nemodifikovaného asfaltu v pruhu šířky do 3 m, po zhutnění tl. 50 mm</t>
  </si>
  <si>
    <t>-1095344890</t>
  </si>
  <si>
    <t>Hřiště</t>
  </si>
  <si>
    <t>Vyrovnání 40-60 mm</t>
  </si>
  <si>
    <t>30,00*15,30</t>
  </si>
  <si>
    <t>59100R001</t>
  </si>
  <si>
    <t>Dodávka a montáž sportovního povrchu z plastových dlaždic ze zámkem tl. 13 mm, odolné vůči nárazu, otěru a námaze, vodě, vlhkosti a běžným rozpouštědlům, zdravotně nezávadné</t>
  </si>
  <si>
    <t>-20198763</t>
  </si>
  <si>
    <t>Specifikace povrchu v TZ</t>
  </si>
  <si>
    <t>59100R002</t>
  </si>
  <si>
    <t>Dodávka a montáž lajnování sportovního porchu stříkáním</t>
  </si>
  <si>
    <t>1168636320</t>
  </si>
  <si>
    <t>volejbal</t>
  </si>
  <si>
    <t>2*18,000+5*9,000</t>
  </si>
  <si>
    <t>floorbal</t>
  </si>
  <si>
    <t>4*5,000+4*4,000+4*2,600+4*1,100+4*0,150+10*0,300</t>
  </si>
  <si>
    <t>Basketbal</t>
  </si>
  <si>
    <t>(26,40+16,40+5,50+4,00)*2+15,00+PI*3,60</t>
  </si>
  <si>
    <t>592XC0601</t>
  </si>
  <si>
    <t>Dodávka a montáž volejbalového vybavení (sloupky hliníkové, napínací mechanismus, nerezové pouzdro, volejbalová síť - vhodné do exteriéru)</t>
  </si>
  <si>
    <t>426743119</t>
  </si>
  <si>
    <t>592XC0602</t>
  </si>
  <si>
    <t>Dodávka a montáž příhradové konstrukce basketbalové koše, materiál FeZn, vyložení 250 cm, vhodné do exteriéru, montáž do betonového základu</t>
  </si>
  <si>
    <t>738775122</t>
  </si>
  <si>
    <t>592XC0603</t>
  </si>
  <si>
    <t>Dodávka a montáž basketbalové desky, obruče a síťky, vhodné do exteriéru</t>
  </si>
  <si>
    <t>1791750423</t>
  </si>
  <si>
    <t>592XC0604</t>
  </si>
  <si>
    <t>Dodávka a montáž floorbalové branky do exteriéru, kovová, vč. povrchové úpravy a sítě</t>
  </si>
  <si>
    <t>-1347764358</t>
  </si>
  <si>
    <t>871275211</t>
  </si>
  <si>
    <t>Kanalizační potrubí z tvrdého PVC v otevřeném výkopu ve sklonu do 20 %, hladkého plnostěnného jednovrstvého, tuhost třídy SN 4 DN 125</t>
  </si>
  <si>
    <t>154041437</t>
  </si>
  <si>
    <t>30,00+2,50</t>
  </si>
  <si>
    <t>890XC0601</t>
  </si>
  <si>
    <t>Dodávka a montáž napojení na stávající PVC kanalizaci</t>
  </si>
  <si>
    <t>-1232030130</t>
  </si>
  <si>
    <t>894811151</t>
  </si>
  <si>
    <t>Revizní šachta z tvrdého PVC v otevřeném výkopu typ přímý (DN šachty/DN trubního vedení) DN 400/200, odolnost vnějšímu tlaku 12,5 t, hloubka od 910 do 1280 mm</t>
  </si>
  <si>
    <t>-1275588348</t>
  </si>
  <si>
    <t>894812051</t>
  </si>
  <si>
    <t>Revizní a čistící šachta z polypropylenu PP pro hladké trouby DN 400 poklop plastový (pro zatížení) pochůzí (1,5 t)</t>
  </si>
  <si>
    <t>1854622772</t>
  </si>
  <si>
    <t>-1974657032</t>
  </si>
  <si>
    <t>30,00+15,15*2</t>
  </si>
  <si>
    <t>59217017</t>
  </si>
  <si>
    <t>obrubník betonový chodníkový 100x10x25 cm</t>
  </si>
  <si>
    <t>368112959</t>
  </si>
  <si>
    <t>60,300</t>
  </si>
  <si>
    <t>60,3*1,1 'Přepočtené koeficientem množství</t>
  </si>
  <si>
    <t>919735113</t>
  </si>
  <si>
    <t>Řezání stávajícího živičného krytu nebo podkladu hloubky přes 100 do 150 mm</t>
  </si>
  <si>
    <t>-2133181738</t>
  </si>
  <si>
    <t>(14,50+29,70)*2</t>
  </si>
  <si>
    <t>-1238237063</t>
  </si>
  <si>
    <t>30,00</t>
  </si>
  <si>
    <t>MXC0601</t>
  </si>
  <si>
    <t>-511178477</t>
  </si>
  <si>
    <t>MXC0602</t>
  </si>
  <si>
    <t>-1616621868</t>
  </si>
  <si>
    <t>MXC0603</t>
  </si>
  <si>
    <t>-23558561</t>
  </si>
  <si>
    <t>MXC0604</t>
  </si>
  <si>
    <t>Polymerbetonový žlab DN 100, ocelový krycí rošt vč. aretace, zatížení A15</t>
  </si>
  <si>
    <t>935425311</t>
  </si>
  <si>
    <t>MXC0605</t>
  </si>
  <si>
    <t>-346437284</t>
  </si>
  <si>
    <t>1203779978</t>
  </si>
  <si>
    <t>997</t>
  </si>
  <si>
    <t>Přesun sutě</t>
  </si>
  <si>
    <t>997002611</t>
  </si>
  <si>
    <t>Nakládání suti a vybouraných hmot na dopravní prostředek pro vodorovné přemístění</t>
  </si>
  <si>
    <t>-1602359608</t>
  </si>
  <si>
    <t>997013111</t>
  </si>
  <si>
    <t>Vnitrostaveništní doprava suti a vybouraných hmot vodorovně do 50 m svisle s použitím mechanizace pro budovy a haly výšky do 6 m</t>
  </si>
  <si>
    <t>-815182844</t>
  </si>
  <si>
    <t>997013501</t>
  </si>
  <si>
    <t>Odvoz suti a vybouraných hmot na skládku nebo meziskládku se složením, na vzdálenost do 1 km</t>
  </si>
  <si>
    <t>1504276109</t>
  </si>
  <si>
    <t>997013509</t>
  </si>
  <si>
    <t>Odvoz suti a vybouraných hmot na skládku nebo meziskládku se složením, na vzdálenost Příplatek k ceně za každý další i započatý 1 km přes 1 km</t>
  </si>
  <si>
    <t>674106214</t>
  </si>
  <si>
    <t>5,637*15 'Přepočtené koeficientem množství</t>
  </si>
  <si>
    <t>997013831</t>
  </si>
  <si>
    <t>Poplatek za uložení stavebního odpadu na skládce (skládkovné) směsného stavebního a demoličního zatříděného do Katalogu odpadů pod kódem 170 904</t>
  </si>
  <si>
    <t>694963488</t>
  </si>
  <si>
    <t>767XC0601</t>
  </si>
  <si>
    <t>Dodávka a montáž hrazení hřiště v. 4,0 m, konstrukce FeZn, mantinely PP v. 0,5 m</t>
  </si>
  <si>
    <t>581700013</t>
  </si>
  <si>
    <t>Sloupy vysoké TR 4HR 70x50 mm</t>
  </si>
  <si>
    <t>Sloupky nízké TR 4HR 50x30 mm</t>
  </si>
  <si>
    <t>branka š. 1,0 m 2x</t>
  </si>
  <si>
    <t>Vyjímatený mantinel 1x</t>
  </si>
  <si>
    <t>Ochranné sítě do v. 4,0 m</t>
  </si>
  <si>
    <t>(30,00+15,00)*2</t>
  </si>
  <si>
    <t>SO 07 - Rekonstrukce hřiště pro beachvolejbal</t>
  </si>
  <si>
    <t xml:space="preserve">      11 - Zemní práce - přípravné a přidružené práce</t>
  </si>
  <si>
    <t>Zemní práce - přípravné a přidružené práce</t>
  </si>
  <si>
    <t>113107211</t>
  </si>
  <si>
    <t>Odstranění podkladů nebo krytů strojně plochy jednotlivě přes 200 m2 s přemístěním hmot na skládku na vzdálenost do 20 m nebo s naložením na dopravní prostředek z kameniva těženého, o tl. vrstvy do 100 mm</t>
  </si>
  <si>
    <t>-1651204922</t>
  </si>
  <si>
    <t>Dle D.1.1.1</t>
  </si>
  <si>
    <t>297,3</t>
  </si>
  <si>
    <t>113107213</t>
  </si>
  <si>
    <t>Odstranění podkladů nebo krytů strojně plochy jednotlivě přes 200 m2 s přemístěním hmot na skládku na vzdálenost do 20 m nebo s naložením na dopravní prostředek z kameniva těženého, o tl. vrstvy přes 200 do 300 mm</t>
  </si>
  <si>
    <t>1419532395</t>
  </si>
  <si>
    <t>113204111</t>
  </si>
  <si>
    <t>Vytrhání obrub s vybouráním lože, s přemístěním hmot na skládku na vzdálenost do 3 m nebo s naložením na dopravní prostředek záhonových</t>
  </si>
  <si>
    <t>-163206725</t>
  </si>
  <si>
    <t>71,40</t>
  </si>
  <si>
    <t>-1998298580</t>
  </si>
  <si>
    <t>(14,00+1,00)*(22,00+2*1,00)*0,40</t>
  </si>
  <si>
    <t>-1292466472</t>
  </si>
  <si>
    <t>Dle pol. 122201109</t>
  </si>
  <si>
    <t>144,000</t>
  </si>
  <si>
    <t>-1725692900</t>
  </si>
  <si>
    <t>Drenáže</t>
  </si>
  <si>
    <t>4*20,00*0,40*(0,25+0,35/2)</t>
  </si>
  <si>
    <t>(4,00+8,00+2,70)*0,40*(0,25+0,35/2)</t>
  </si>
  <si>
    <t>Kanalizace</t>
  </si>
  <si>
    <t>1,20*0,40*(0,60+0,23+0,12/2)</t>
  </si>
  <si>
    <t>425673998</t>
  </si>
  <si>
    <t>16,526</t>
  </si>
  <si>
    <t>1533242051</t>
  </si>
  <si>
    <t>Patka P10</t>
  </si>
  <si>
    <t>2*0,50*0,50*0,65</t>
  </si>
  <si>
    <t>Patka P11</t>
  </si>
  <si>
    <t>22*0,40*0,40*0,65</t>
  </si>
  <si>
    <t>118288344</t>
  </si>
  <si>
    <t>2,613</t>
  </si>
  <si>
    <t>-795099524</t>
  </si>
  <si>
    <t>144,000+16,526+2,613</t>
  </si>
  <si>
    <t>-1862286138</t>
  </si>
  <si>
    <t>-0,192</t>
  </si>
  <si>
    <t>-623046612</t>
  </si>
  <si>
    <t>Dle pol. 162201102</t>
  </si>
  <si>
    <t>162,947</t>
  </si>
  <si>
    <t>796689094</t>
  </si>
  <si>
    <t>678586704</t>
  </si>
  <si>
    <t>162,947*2,0</t>
  </si>
  <si>
    <t>18149404</t>
  </si>
  <si>
    <t>1,20*0,40*0,40</t>
  </si>
  <si>
    <t>-723994519</t>
  </si>
  <si>
    <t>0,80*0,40*0,50</t>
  </si>
  <si>
    <t>391270829</t>
  </si>
  <si>
    <t>0,16*1,76</t>
  </si>
  <si>
    <t>-799452519</t>
  </si>
  <si>
    <t>(14,00+1,00+22,00+1,00+14,00)*1,00</t>
  </si>
  <si>
    <t>-964984390</t>
  </si>
  <si>
    <t>52,00*0,03</t>
  </si>
  <si>
    <t>-1534313804</t>
  </si>
  <si>
    <t>22,00*14,00</t>
  </si>
  <si>
    <t>-2124245824</t>
  </si>
  <si>
    <t>52,00</t>
  </si>
  <si>
    <t>-84476028</t>
  </si>
  <si>
    <t>1031514253</t>
  </si>
  <si>
    <t>548192874</t>
  </si>
  <si>
    <t>163094771</t>
  </si>
  <si>
    <t>4*20,00*0,40*(0,20+0,35/2)</t>
  </si>
  <si>
    <t>(4,00+8,00+2,70)*0,40*(0,20+0,35/2)</t>
  </si>
  <si>
    <t>10204428</t>
  </si>
  <si>
    <t>4*20,00*(0,40+0,20+0,35/2)*2</t>
  </si>
  <si>
    <t>(4,00+8,00+2,70)*(0,40+0,20+0,35/2)*2</t>
  </si>
  <si>
    <t>-468921819</t>
  </si>
  <si>
    <t>146,785*1,1 'Přepočtené koeficientem množství</t>
  </si>
  <si>
    <t>998501112</t>
  </si>
  <si>
    <t>22,00*14,00+(22,00+14,00)*2*0,40</t>
  </si>
  <si>
    <t>-2054346088</t>
  </si>
  <si>
    <t>336,800</t>
  </si>
  <si>
    <t>336,8*1,1 'Přepočtené koeficientem množství</t>
  </si>
  <si>
    <t>805698276</t>
  </si>
  <si>
    <t>4*20,00*0,40*0,05</t>
  </si>
  <si>
    <t>(4,00+8,00+2,70)*0,40*0,05</t>
  </si>
  <si>
    <t>212755212</t>
  </si>
  <si>
    <t>Trativody bez lože z drenážních trubek plastových flexibilních D 65 mm</t>
  </si>
  <si>
    <t>1101783683</t>
  </si>
  <si>
    <t>4*20,00</t>
  </si>
  <si>
    <t>-549112837</t>
  </si>
  <si>
    <t>4,00+8,00+2,70</t>
  </si>
  <si>
    <t>1517031773</t>
  </si>
  <si>
    <t>Patky P10</t>
  </si>
  <si>
    <t>Patky P11</t>
  </si>
  <si>
    <t>22*0,40*0,40*0,10</t>
  </si>
  <si>
    <t>Pozn: Patky osvětlení jsou součástí VV osvětlení</t>
  </si>
  <si>
    <t>1401209102</t>
  </si>
  <si>
    <t>22*0,40*0,40*0,80</t>
  </si>
  <si>
    <t>1284188990</t>
  </si>
  <si>
    <t>2*4*0,50*0,20</t>
  </si>
  <si>
    <t>22*4*0,40*0,40</t>
  </si>
  <si>
    <t>2146377700</t>
  </si>
  <si>
    <t>14,880</t>
  </si>
  <si>
    <t>1769222823</t>
  </si>
  <si>
    <t>288595556</t>
  </si>
  <si>
    <t>-2133519600</t>
  </si>
  <si>
    <t>-2107050732</t>
  </si>
  <si>
    <t>22*PI*0,10^2*0,10</t>
  </si>
  <si>
    <t>1936433998</t>
  </si>
  <si>
    <t>2*PI*0,10^2*0,45</t>
  </si>
  <si>
    <t>22*PI*0,10^2*0,70</t>
  </si>
  <si>
    <t>812662077</t>
  </si>
  <si>
    <t>1,00*0,40*0,10</t>
  </si>
  <si>
    <t>-1480607750</t>
  </si>
  <si>
    <t>592XC0701</t>
  </si>
  <si>
    <t>Dodávka a montáž sportovního vybavení - křemičitý písek pro sportovní hřiště</t>
  </si>
  <si>
    <t>1281745864</t>
  </si>
  <si>
    <t>22,00*14,00*0,40</t>
  </si>
  <si>
    <t>592XC0702</t>
  </si>
  <si>
    <t>Dodávka a montáž sportovního vybavení - gumový obrubník 1000x50x250 mm vč. betonové lože s opěrou</t>
  </si>
  <si>
    <t>-726631584</t>
  </si>
  <si>
    <t>(22,05+14,05)*2</t>
  </si>
  <si>
    <t>592XC0703</t>
  </si>
  <si>
    <t>Dodávka a montáž beachvolejbalového vybavení (prodloužené sloupky hliníkové, napínací mechanismus, volejbalová síť - vhodné do exteriéru)</t>
  </si>
  <si>
    <t>570817686</t>
  </si>
  <si>
    <t>-1062611171</t>
  </si>
  <si>
    <t>870XC0701</t>
  </si>
  <si>
    <t>Dodávka a montáž plast. filtrační šachty DN 400 s kalovým košem vč. obsypu a poklopu</t>
  </si>
  <si>
    <t>1589533210</t>
  </si>
  <si>
    <t>960XC0701</t>
  </si>
  <si>
    <t>Demontáž, odvoz a likvidace stávajícího oplocení v. 3,0 m, kovové sloupky a vzpěry, výplň ochranná síť</t>
  </si>
  <si>
    <t>1635656687</t>
  </si>
  <si>
    <t>960XC0702</t>
  </si>
  <si>
    <t>Demontáž, odvoz a likvidace stávajících beachvolejbalových kovových sloupků, vč. základů a sítě</t>
  </si>
  <si>
    <t>378853913</t>
  </si>
  <si>
    <t>1742990984</t>
  </si>
  <si>
    <t>-1535689966</t>
  </si>
  <si>
    <t>-1805477371</t>
  </si>
  <si>
    <t>707727876</t>
  </si>
  <si>
    <t>997013841</t>
  </si>
  <si>
    <t>Poplatek za uložení stavebního odpadu na skládce (skládkovné) odpadního materiálu po otryskávání bez obsahu nebezpečných látek zatříděného do Katalogu odpadů pod kódem 120 117</t>
  </si>
  <si>
    <t>-777101337</t>
  </si>
  <si>
    <t>2,856</t>
  </si>
  <si>
    <t>997223855</t>
  </si>
  <si>
    <t>1826672674</t>
  </si>
  <si>
    <t>202,164</t>
  </si>
  <si>
    <t>-314072616</t>
  </si>
  <si>
    <t>Součet hmotností materiálů</t>
  </si>
  <si>
    <t>181,00+628,00+40,00</t>
  </si>
  <si>
    <t>-1999817571</t>
  </si>
  <si>
    <t>5,20*4</t>
  </si>
  <si>
    <t>5,30*4</t>
  </si>
  <si>
    <t>1,00*2</t>
  </si>
  <si>
    <t>1017615332</t>
  </si>
  <si>
    <t>4,80*22</t>
  </si>
  <si>
    <t>-898299334</t>
  </si>
  <si>
    <t>5% ze součtu hmotností materiálů</t>
  </si>
  <si>
    <t>(181,00+628,00)*5/100</t>
  </si>
  <si>
    <t>767XC0701</t>
  </si>
  <si>
    <t>-744309033</t>
  </si>
  <si>
    <t>849</t>
  </si>
  <si>
    <t>767XC0702</t>
  </si>
  <si>
    <t>Dodávka a montáž 1-křídlé branky 100x200 cm vč. pantů, kování, zámku a kliky, vč. pozinkování</t>
  </si>
  <si>
    <t>-1466960819</t>
  </si>
  <si>
    <t>767XC0703</t>
  </si>
  <si>
    <t>-1742802560</t>
  </si>
  <si>
    <t>(22,00+14,00)*2*4,00</t>
  </si>
  <si>
    <t>767XC0704</t>
  </si>
  <si>
    <t>Dodávka a montáž plachty PE v. 0,5 m pro zachytávání písku</t>
  </si>
  <si>
    <t>1283140352</t>
  </si>
  <si>
    <t>(22,00+14,00)*2*0,50</t>
  </si>
  <si>
    <t>-1718866204</t>
  </si>
  <si>
    <t>SO 08 - Doskočiště a dráha pro skok daleký</t>
  </si>
  <si>
    <t>-295716547</t>
  </si>
  <si>
    <t>Dráha</t>
  </si>
  <si>
    <t>25,00*1,35*0,40</t>
  </si>
  <si>
    <t>Doskočiště</t>
  </si>
  <si>
    <t>6,10*3,10*0,45</t>
  </si>
  <si>
    <t>-955132073</t>
  </si>
  <si>
    <t>22,01</t>
  </si>
  <si>
    <t>1346713864</t>
  </si>
  <si>
    <t>31,85*0,40*(0,25+0,30/2)</t>
  </si>
  <si>
    <t>9,65*0,40*(0,55+0,23+0,10/2)</t>
  </si>
  <si>
    <t>-1320341022</t>
  </si>
  <si>
    <t>8,300</t>
  </si>
  <si>
    <t>1150258509</t>
  </si>
  <si>
    <t>22,010+8,300</t>
  </si>
  <si>
    <t>1794049362</t>
  </si>
  <si>
    <t>-1,351</t>
  </si>
  <si>
    <t>-1717739584</t>
  </si>
  <si>
    <t>28,959</t>
  </si>
  <si>
    <t>-1962782813</t>
  </si>
  <si>
    <t>-1231574206</t>
  </si>
  <si>
    <t>28,959*2,00</t>
  </si>
  <si>
    <t>-828421048</t>
  </si>
  <si>
    <t>9,65*0,40*(0,30+0,10/2)</t>
  </si>
  <si>
    <t>-895310516</t>
  </si>
  <si>
    <t>9,25*0,40*0,60</t>
  </si>
  <si>
    <t>1358515870</t>
  </si>
  <si>
    <t>2,22*1,76</t>
  </si>
  <si>
    <t>1317508002</t>
  </si>
  <si>
    <t>(2*25,00+1,35+2*0,88+2*6,10+5,10)*1,00</t>
  </si>
  <si>
    <t>-1203806943</t>
  </si>
  <si>
    <t>Dle 181411131</t>
  </si>
  <si>
    <t>71,410*0,03</t>
  </si>
  <si>
    <t>-586184030</t>
  </si>
  <si>
    <t>25,00*1,25+6,00*3,00</t>
  </si>
  <si>
    <t>193857015</t>
  </si>
  <si>
    <t>71,410</t>
  </si>
  <si>
    <t>-1279023176</t>
  </si>
  <si>
    <t>-1960705754</t>
  </si>
  <si>
    <t>2050211397</t>
  </si>
  <si>
    <t>1519652220</t>
  </si>
  <si>
    <t>-745524989</t>
  </si>
  <si>
    <t>31,85*(0,40+0,25+0,30/2)*2</t>
  </si>
  <si>
    <t>314979439</t>
  </si>
  <si>
    <t>50,960</t>
  </si>
  <si>
    <t>50,96*1,1 'Přepočtené koeficientem množství</t>
  </si>
  <si>
    <t>1979124645</t>
  </si>
  <si>
    <t>6,00*3,00+(6,00+3,00)*2*0,40</t>
  </si>
  <si>
    <t>1477671456</t>
  </si>
  <si>
    <t>25,200</t>
  </si>
  <si>
    <t>25,2*1,1 'Přepočtené koeficientem množství</t>
  </si>
  <si>
    <t>1473761755</t>
  </si>
  <si>
    <t>31,85*0,40*0,05</t>
  </si>
  <si>
    <t>-1687585301</t>
  </si>
  <si>
    <t>31,850</t>
  </si>
  <si>
    <t>877441023</t>
  </si>
  <si>
    <t>9,25*0,40*0,10</t>
  </si>
  <si>
    <t>-1442428786</t>
  </si>
  <si>
    <t>Rozběhová dráha</t>
  </si>
  <si>
    <t>6,00*3,00</t>
  </si>
  <si>
    <t>-784617384</t>
  </si>
  <si>
    <t>24,95*1,25</t>
  </si>
  <si>
    <t>989107721</t>
  </si>
  <si>
    <t>576XC0801</t>
  </si>
  <si>
    <t>1469072706</t>
  </si>
  <si>
    <t>576XC0802</t>
  </si>
  <si>
    <t>785488182</t>
  </si>
  <si>
    <t>591XC0801</t>
  </si>
  <si>
    <t>655679578</t>
  </si>
  <si>
    <t>591XC0802</t>
  </si>
  <si>
    <t>Dodávka a montáž barevného nátěru nebo nástřiku pryžového povrchu, plošně</t>
  </si>
  <si>
    <t>-697073675</t>
  </si>
  <si>
    <t>Odrazová čára</t>
  </si>
  <si>
    <t>1,25*0,20</t>
  </si>
  <si>
    <t>592XC0801</t>
  </si>
  <si>
    <t>-1690532286</t>
  </si>
  <si>
    <t>6,00*3,00*0,40</t>
  </si>
  <si>
    <t>592XC0802</t>
  </si>
  <si>
    <t>-381319208</t>
  </si>
  <si>
    <t>(6,05+3,05)*2</t>
  </si>
  <si>
    <t>592XC0803</t>
  </si>
  <si>
    <t>Dodávka a montáž sportovního vybavení - krycí plachta pro doskočiště 6,0x3,0m vč. kotvení k doskočišti</t>
  </si>
  <si>
    <t>-450973879</t>
  </si>
  <si>
    <t>870XC0801</t>
  </si>
  <si>
    <t>1626883133</t>
  </si>
  <si>
    <t>-424246696</t>
  </si>
  <si>
    <t>9,25</t>
  </si>
  <si>
    <t>705681885</t>
  </si>
  <si>
    <t>2*25,00+1,25</t>
  </si>
  <si>
    <t>951390159</t>
  </si>
  <si>
    <t>Dle pol. 916331112</t>
  </si>
  <si>
    <t>51,250</t>
  </si>
  <si>
    <t>51,25*1,1 'Přepočtené koeficientem množství</t>
  </si>
  <si>
    <t>1206968446</t>
  </si>
  <si>
    <t>SO 09 - Zpevněná přístupová plocha</t>
  </si>
  <si>
    <t>-328057720</t>
  </si>
  <si>
    <t>Půdorys stavby (CAD)</t>
  </si>
  <si>
    <t>245,530*(0,40+0,20/2)</t>
  </si>
  <si>
    <t>2024103301</t>
  </si>
  <si>
    <t>Dle pol. 122201102</t>
  </si>
  <si>
    <t>122,765</t>
  </si>
  <si>
    <t>-793514535</t>
  </si>
  <si>
    <t>1,00*0,40*1,00</t>
  </si>
  <si>
    <t>Vsak. průleh</t>
  </si>
  <si>
    <t>5,00*0,70*0,10</t>
  </si>
  <si>
    <t>29440522</t>
  </si>
  <si>
    <t>0,750</t>
  </si>
  <si>
    <t>-561156282</t>
  </si>
  <si>
    <t>122,765+0,750</t>
  </si>
  <si>
    <t>-1897490317</t>
  </si>
  <si>
    <t>-0,200</t>
  </si>
  <si>
    <t>733874780</t>
  </si>
  <si>
    <t>123,315</t>
  </si>
  <si>
    <t>1538748127</t>
  </si>
  <si>
    <t>140399217</t>
  </si>
  <si>
    <t>123,315*2,00</t>
  </si>
  <si>
    <t>1370694554</t>
  </si>
  <si>
    <t>1,00*0,40*0,50</t>
  </si>
  <si>
    <t>786634731</t>
  </si>
  <si>
    <t>1,00*0,40*0,40</t>
  </si>
  <si>
    <t>-81463144</t>
  </si>
  <si>
    <t>-1547167172</t>
  </si>
  <si>
    <t>(29,99+1,99+5,00+2,00+17,20)*1,00</t>
  </si>
  <si>
    <t>-926160169</t>
  </si>
  <si>
    <t>56,180*0,03</t>
  </si>
  <si>
    <t>-1352329082</t>
  </si>
  <si>
    <t>Asfaltová plocha (CAD)</t>
  </si>
  <si>
    <t>203,890</t>
  </si>
  <si>
    <t>Dlažba (CAD)</t>
  </si>
  <si>
    <t>32,240</t>
  </si>
  <si>
    <t>248288187</t>
  </si>
  <si>
    <t>56,180</t>
  </si>
  <si>
    <t>797199288</t>
  </si>
  <si>
    <t>-1247977264</t>
  </si>
  <si>
    <t>-1657946795</t>
  </si>
  <si>
    <t>-553912066</t>
  </si>
  <si>
    <t>-2054964677</t>
  </si>
  <si>
    <t>1135849763</t>
  </si>
  <si>
    <t>-2093623672</t>
  </si>
  <si>
    <t>477108191</t>
  </si>
  <si>
    <t>-980913228</t>
  </si>
  <si>
    <t>-1800526070</t>
  </si>
  <si>
    <t>32,24*1,1 'Přepočtené koeficientem množství</t>
  </si>
  <si>
    <t>879287006</t>
  </si>
  <si>
    <t>1,00+0,50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</si>
  <si>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</si>
  <si>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</si>
  <si>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-911090992</t>
  </si>
  <si>
    <t>Silniční</t>
  </si>
  <si>
    <t>29,99+1,99</t>
  </si>
  <si>
    <t>Silniční nájezdový</t>
  </si>
  <si>
    <t>1,35+18,00+1,55</t>
  </si>
  <si>
    <t>59217029</t>
  </si>
  <si>
    <t>obrubník betonový silniční nájezdový 100x15x15 cm</t>
  </si>
  <si>
    <t>-1692619688</t>
  </si>
  <si>
    <t>Dle pol. 916131213</t>
  </si>
  <si>
    <t>20,90</t>
  </si>
  <si>
    <t>20,9*1,1 'Přepočtené koeficientem množství</t>
  </si>
  <si>
    <t>59217031</t>
  </si>
  <si>
    <t>obrubník betonový silniční 100 x 15 x 25 cm</t>
  </si>
  <si>
    <t>1393466331</t>
  </si>
  <si>
    <t>31,980</t>
  </si>
  <si>
    <t>31,98*1,1 'Přepočtené koeficientem množství</t>
  </si>
  <si>
    <t>1115830238</t>
  </si>
  <si>
    <t>2,00+17,20</t>
  </si>
  <si>
    <t>-109983913</t>
  </si>
  <si>
    <t>19,20</t>
  </si>
  <si>
    <t>19,2*1,1 'Přepočtené koeficientem množství</t>
  </si>
  <si>
    <t>533481679</t>
  </si>
  <si>
    <t>MXC0901</t>
  </si>
  <si>
    <t>-2103617548</t>
  </si>
  <si>
    <t>MXC0902</t>
  </si>
  <si>
    <t>-1461584973</t>
  </si>
  <si>
    <t>MXC0903</t>
  </si>
  <si>
    <t>Polymerbetonový žlab DN 100, ocelový krycí rošt dl. 100 cm vč. aretace, zatížení A15</t>
  </si>
  <si>
    <t>-1336225895</t>
  </si>
  <si>
    <t>MXC0904</t>
  </si>
  <si>
    <t>Polymerbetonový žlab DN 100, ocelový krycí rošt dl. 50 cm  vč. aretace, zatížení A15</t>
  </si>
  <si>
    <t>1577851667</t>
  </si>
  <si>
    <t>MXC0905</t>
  </si>
  <si>
    <t>1514899304</t>
  </si>
  <si>
    <t>998225111</t>
  </si>
  <si>
    <t>Přesun hmot pro komunikace s krytem z kameniva, monolitickým betonovým nebo živičným dopravní vzdálenost do 200 m jakékoliv délky objektu</t>
  </si>
  <si>
    <t>-1543782976</t>
  </si>
  <si>
    <t>SO 10 - Umělé osvětlení sportoviště</t>
  </si>
  <si>
    <t>M - Práce a dodávky M</t>
  </si>
  <si>
    <t xml:space="preserve">    21-M - Elektromontáže</t>
  </si>
  <si>
    <t>Práce a dodávky M</t>
  </si>
  <si>
    <t>21-M</t>
  </si>
  <si>
    <t>Elektromontáže</t>
  </si>
  <si>
    <t>M21XC1001</t>
  </si>
  <si>
    <t>Dodávka a montáž umělého osvětlení sportoviště dle samostatně zpracovaného VV</t>
  </si>
  <si>
    <t>-204366353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</si>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</sst>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opLeftCell="AK1" workbookViewId="0">
      <pane ySplit="1" topLeftCell="A46" activePane="bottomLeft" state="frozen"/>
      <selection pane="bottomLeft" activeCell="A57" sqref="A5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7"/>
      <c r="AQ5" s="29"/>
      <c r="BE5" s="31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7"/>
      <c r="AQ6" s="29"/>
      <c r="BE6" s="32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29</v>
      </c>
      <c r="AO10" s="27"/>
      <c r="AP10" s="27"/>
      <c r="AQ10" s="29"/>
      <c r="BE10" s="320"/>
      <c r="BS10" s="22" t="s">
        <v>8</v>
      </c>
    </row>
    <row r="11" spans="1:74" ht="18.600000000000001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31</v>
      </c>
      <c r="AL11" s="27"/>
      <c r="AM11" s="27"/>
      <c r="AN11" s="33" t="s">
        <v>32</v>
      </c>
      <c r="AO11" s="27"/>
      <c r="AP11" s="27"/>
      <c r="AQ11" s="29"/>
      <c r="BE11" s="32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0"/>
      <c r="BS12" s="22" t="s">
        <v>8</v>
      </c>
    </row>
    <row r="13" spans="1:74" ht="14.45" customHeight="1">
      <c r="B13" s="26"/>
      <c r="C13" s="27"/>
      <c r="D13" s="35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34</v>
      </c>
      <c r="AO13" s="27"/>
      <c r="AP13" s="27"/>
      <c r="AQ13" s="29"/>
      <c r="BE13" s="320"/>
      <c r="BS13" s="22" t="s">
        <v>8</v>
      </c>
    </row>
    <row r="14" spans="1:74" ht="15">
      <c r="B14" s="26"/>
      <c r="C14" s="27"/>
      <c r="D14" s="27"/>
      <c r="E14" s="324" t="s">
        <v>34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5" t="s">
        <v>31</v>
      </c>
      <c r="AL14" s="27"/>
      <c r="AM14" s="27"/>
      <c r="AN14" s="37" t="s">
        <v>34</v>
      </c>
      <c r="AO14" s="27"/>
      <c r="AP14" s="27"/>
      <c r="AQ14" s="29"/>
      <c r="BE14" s="32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0"/>
      <c r="BS15" s="22" t="s">
        <v>6</v>
      </c>
    </row>
    <row r="16" spans="1:74" ht="14.45" customHeight="1">
      <c r="B16" s="26"/>
      <c r="C16" s="27"/>
      <c r="D16" s="35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36</v>
      </c>
      <c r="AO16" s="27"/>
      <c r="AP16" s="27"/>
      <c r="AQ16" s="29"/>
      <c r="BE16" s="320"/>
      <c r="BS16" s="22" t="s">
        <v>6</v>
      </c>
    </row>
    <row r="17" spans="2:71" ht="18.600000000000001" customHeight="1">
      <c r="B17" s="26"/>
      <c r="C17" s="27"/>
      <c r="D17" s="27"/>
      <c r="E17" s="33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31</v>
      </c>
      <c r="AL17" s="27"/>
      <c r="AM17" s="27"/>
      <c r="AN17" s="33" t="s">
        <v>21</v>
      </c>
      <c r="AO17" s="27"/>
      <c r="AP17" s="27"/>
      <c r="AQ17" s="29"/>
      <c r="BE17" s="320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0"/>
      <c r="BS18" s="22" t="s">
        <v>8</v>
      </c>
    </row>
    <row r="19" spans="2:71" ht="14.45" customHeight="1">
      <c r="B19" s="26"/>
      <c r="C19" s="27"/>
      <c r="D19" s="35" t="s">
        <v>39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0"/>
      <c r="BS19" s="22" t="s">
        <v>8</v>
      </c>
    </row>
    <row r="20" spans="2:71" ht="57" customHeight="1">
      <c r="B20" s="26"/>
      <c r="C20" s="27"/>
      <c r="D20" s="27"/>
      <c r="E20" s="326" t="s">
        <v>40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7"/>
      <c r="AP20" s="27"/>
      <c r="AQ20" s="29"/>
      <c r="BE20" s="32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0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7">
        <f>ROUND(AG51,2)</f>
        <v>0</v>
      </c>
      <c r="AL23" s="328"/>
      <c r="AM23" s="328"/>
      <c r="AN23" s="328"/>
      <c r="AO23" s="328"/>
      <c r="AP23" s="40"/>
      <c r="AQ23" s="43"/>
      <c r="BE23" s="32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0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9" t="s">
        <v>42</v>
      </c>
      <c r="M25" s="329"/>
      <c r="N25" s="329"/>
      <c r="O25" s="329"/>
      <c r="P25" s="40"/>
      <c r="Q25" s="40"/>
      <c r="R25" s="40"/>
      <c r="S25" s="40"/>
      <c r="T25" s="40"/>
      <c r="U25" s="40"/>
      <c r="V25" s="40"/>
      <c r="W25" s="329" t="s">
        <v>43</v>
      </c>
      <c r="X25" s="329"/>
      <c r="Y25" s="329"/>
      <c r="Z25" s="329"/>
      <c r="AA25" s="329"/>
      <c r="AB25" s="329"/>
      <c r="AC25" s="329"/>
      <c r="AD25" s="329"/>
      <c r="AE25" s="329"/>
      <c r="AF25" s="40"/>
      <c r="AG25" s="40"/>
      <c r="AH25" s="40"/>
      <c r="AI25" s="40"/>
      <c r="AJ25" s="40"/>
      <c r="AK25" s="329" t="s">
        <v>44</v>
      </c>
      <c r="AL25" s="329"/>
      <c r="AM25" s="329"/>
      <c r="AN25" s="329"/>
      <c r="AO25" s="329"/>
      <c r="AP25" s="40"/>
      <c r="AQ25" s="43"/>
      <c r="BE25" s="320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30">
        <v>0.21</v>
      </c>
      <c r="M26" s="331"/>
      <c r="N26" s="331"/>
      <c r="O26" s="331"/>
      <c r="P26" s="46"/>
      <c r="Q26" s="46"/>
      <c r="R26" s="46"/>
      <c r="S26" s="46"/>
      <c r="T26" s="46"/>
      <c r="U26" s="46"/>
      <c r="V26" s="46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6"/>
      <c r="AG26" s="46"/>
      <c r="AH26" s="46"/>
      <c r="AI26" s="46"/>
      <c r="AJ26" s="46"/>
      <c r="AK26" s="332">
        <f>ROUND(AV51,2)</f>
        <v>0</v>
      </c>
      <c r="AL26" s="331"/>
      <c r="AM26" s="331"/>
      <c r="AN26" s="331"/>
      <c r="AO26" s="331"/>
      <c r="AP26" s="46"/>
      <c r="AQ26" s="48"/>
      <c r="BE26" s="320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30">
        <v>0.15</v>
      </c>
      <c r="M27" s="331"/>
      <c r="N27" s="331"/>
      <c r="O27" s="331"/>
      <c r="P27" s="46"/>
      <c r="Q27" s="46"/>
      <c r="R27" s="46"/>
      <c r="S27" s="46"/>
      <c r="T27" s="46"/>
      <c r="U27" s="46"/>
      <c r="V27" s="46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6"/>
      <c r="AG27" s="46"/>
      <c r="AH27" s="46"/>
      <c r="AI27" s="46"/>
      <c r="AJ27" s="46"/>
      <c r="AK27" s="332">
        <f>ROUND(AW51,2)</f>
        <v>0</v>
      </c>
      <c r="AL27" s="331"/>
      <c r="AM27" s="331"/>
      <c r="AN27" s="331"/>
      <c r="AO27" s="331"/>
      <c r="AP27" s="46"/>
      <c r="AQ27" s="48"/>
      <c r="BE27" s="320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30">
        <v>0.21</v>
      </c>
      <c r="M28" s="331"/>
      <c r="N28" s="331"/>
      <c r="O28" s="331"/>
      <c r="P28" s="46"/>
      <c r="Q28" s="46"/>
      <c r="R28" s="46"/>
      <c r="S28" s="46"/>
      <c r="T28" s="46"/>
      <c r="U28" s="46"/>
      <c r="V28" s="46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6"/>
      <c r="AG28" s="46"/>
      <c r="AH28" s="46"/>
      <c r="AI28" s="46"/>
      <c r="AJ28" s="46"/>
      <c r="AK28" s="332">
        <v>0</v>
      </c>
      <c r="AL28" s="331"/>
      <c r="AM28" s="331"/>
      <c r="AN28" s="331"/>
      <c r="AO28" s="331"/>
      <c r="AP28" s="46"/>
      <c r="AQ28" s="48"/>
      <c r="BE28" s="320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30">
        <v>0.15</v>
      </c>
      <c r="M29" s="331"/>
      <c r="N29" s="331"/>
      <c r="O29" s="331"/>
      <c r="P29" s="46"/>
      <c r="Q29" s="46"/>
      <c r="R29" s="46"/>
      <c r="S29" s="46"/>
      <c r="T29" s="46"/>
      <c r="U29" s="46"/>
      <c r="V29" s="46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6"/>
      <c r="AG29" s="46"/>
      <c r="AH29" s="46"/>
      <c r="AI29" s="46"/>
      <c r="AJ29" s="46"/>
      <c r="AK29" s="332">
        <v>0</v>
      </c>
      <c r="AL29" s="331"/>
      <c r="AM29" s="331"/>
      <c r="AN29" s="331"/>
      <c r="AO29" s="331"/>
      <c r="AP29" s="46"/>
      <c r="AQ29" s="48"/>
      <c r="BE29" s="320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30">
        <v>0</v>
      </c>
      <c r="M30" s="331"/>
      <c r="N30" s="331"/>
      <c r="O30" s="331"/>
      <c r="P30" s="46"/>
      <c r="Q30" s="46"/>
      <c r="R30" s="46"/>
      <c r="S30" s="46"/>
      <c r="T30" s="46"/>
      <c r="U30" s="46"/>
      <c r="V30" s="46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6"/>
      <c r="AG30" s="46"/>
      <c r="AH30" s="46"/>
      <c r="AI30" s="46"/>
      <c r="AJ30" s="46"/>
      <c r="AK30" s="332">
        <v>0</v>
      </c>
      <c r="AL30" s="331"/>
      <c r="AM30" s="331"/>
      <c r="AN30" s="331"/>
      <c r="AO30" s="331"/>
      <c r="AP30" s="46"/>
      <c r="AQ30" s="48"/>
      <c r="BE30" s="32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0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33" t="s">
        <v>53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2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54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EQ-19-03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53" t="str">
        <f>K6</f>
        <v>Sportovní areál Načeradec</v>
      </c>
      <c r="M42" s="354"/>
      <c r="N42" s="354"/>
      <c r="O42" s="354"/>
      <c r="P42" s="354"/>
      <c r="Q42" s="354"/>
      <c r="R42" s="354"/>
      <c r="S42" s="354"/>
      <c r="T42" s="354"/>
      <c r="U42" s="354"/>
      <c r="V42" s="354"/>
      <c r="W42" s="354"/>
      <c r="X42" s="354"/>
      <c r="Y42" s="354"/>
      <c r="Z42" s="354"/>
      <c r="AA42" s="354"/>
      <c r="AB42" s="354"/>
      <c r="AC42" s="354"/>
      <c r="AD42" s="354"/>
      <c r="AE42" s="354"/>
      <c r="AF42" s="354"/>
      <c r="AG42" s="354"/>
      <c r="AH42" s="354"/>
      <c r="AI42" s="354"/>
      <c r="AJ42" s="354"/>
      <c r="AK42" s="354"/>
      <c r="AL42" s="354"/>
      <c r="AM42" s="354"/>
      <c r="AN42" s="354"/>
      <c r="AO42" s="354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Načeradec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55" t="str">
        <f>IF(AN8= "","",AN8)</f>
        <v>3. 4. 2019</v>
      </c>
      <c r="AN44" s="355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Městys Načeradec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35</v>
      </c>
      <c r="AJ46" s="61"/>
      <c r="AK46" s="61"/>
      <c r="AL46" s="61"/>
      <c r="AM46" s="356" t="str">
        <f>IF(E17="","",E17)</f>
        <v>Ing. Jaroslav Čepický</v>
      </c>
      <c r="AN46" s="356"/>
      <c r="AO46" s="356"/>
      <c r="AP46" s="356"/>
      <c r="AQ46" s="61"/>
      <c r="AR46" s="59"/>
      <c r="AS46" s="337" t="s">
        <v>55</v>
      </c>
      <c r="AT46" s="338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33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9"/>
      <c r="AT47" s="340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7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1"/>
      <c r="AT48" s="342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3" t="s">
        <v>56</v>
      </c>
      <c r="D49" s="344"/>
      <c r="E49" s="344"/>
      <c r="F49" s="344"/>
      <c r="G49" s="344"/>
      <c r="H49" s="77"/>
      <c r="I49" s="345" t="s">
        <v>57</v>
      </c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6" t="s">
        <v>58</v>
      </c>
      <c r="AH49" s="344"/>
      <c r="AI49" s="344"/>
      <c r="AJ49" s="344"/>
      <c r="AK49" s="344"/>
      <c r="AL49" s="344"/>
      <c r="AM49" s="344"/>
      <c r="AN49" s="345" t="s">
        <v>59</v>
      </c>
      <c r="AO49" s="344"/>
      <c r="AP49" s="344"/>
      <c r="AQ49" s="78" t="s">
        <v>60</v>
      </c>
      <c r="AR49" s="59"/>
      <c r="AS49" s="79" t="s">
        <v>61</v>
      </c>
      <c r="AT49" s="80" t="s">
        <v>62</v>
      </c>
      <c r="AU49" s="80" t="s">
        <v>63</v>
      </c>
      <c r="AV49" s="80" t="s">
        <v>64</v>
      </c>
      <c r="AW49" s="80" t="s">
        <v>65</v>
      </c>
      <c r="AX49" s="80" t="s">
        <v>66</v>
      </c>
      <c r="AY49" s="80" t="s">
        <v>67</v>
      </c>
      <c r="AZ49" s="80" t="s">
        <v>68</v>
      </c>
      <c r="BA49" s="80" t="s">
        <v>69</v>
      </c>
      <c r="BB49" s="80" t="s">
        <v>70</v>
      </c>
      <c r="BC49" s="80" t="s">
        <v>71</v>
      </c>
      <c r="BD49" s="81" t="s">
        <v>72</v>
      </c>
    </row>
    <row r="50" spans="1:91" s="1" customFormat="1" ht="10.7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73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0">
        <f>ROUND(SUM(AG52:AG61),2)</f>
        <v>0</v>
      </c>
      <c r="AH51" s="350"/>
      <c r="AI51" s="350"/>
      <c r="AJ51" s="350"/>
      <c r="AK51" s="350"/>
      <c r="AL51" s="350"/>
      <c r="AM51" s="350"/>
      <c r="AN51" s="351">
        <f t="shared" ref="AN51:AN61" si="0">SUM(AG51,AT51)</f>
        <v>0</v>
      </c>
      <c r="AO51" s="351"/>
      <c r="AP51" s="351"/>
      <c r="AQ51" s="87" t="s">
        <v>21</v>
      </c>
      <c r="AR51" s="69"/>
      <c r="AS51" s="88">
        <f>ROUND(SUM(AS52:AS61),2)</f>
        <v>0</v>
      </c>
      <c r="AT51" s="89">
        <f t="shared" ref="AT51:AT61" si="1">ROUND(SUM(AV51:AW51),2)</f>
        <v>0</v>
      </c>
      <c r="AU51" s="90">
        <f>ROUND(SUM(AU52:AU61),5)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ROUND(SUM(AZ52:AZ61),2)</f>
        <v>0</v>
      </c>
      <c r="BA51" s="89">
        <f>ROUND(SUM(BA52:BA61),2)</f>
        <v>0</v>
      </c>
      <c r="BB51" s="89">
        <f>ROUND(SUM(BB52:BB61),2)</f>
        <v>0</v>
      </c>
      <c r="BC51" s="89">
        <f>ROUND(SUM(BC52:BC61),2)</f>
        <v>0</v>
      </c>
      <c r="BD51" s="91">
        <f>ROUND(SUM(BD52:BD61),2)</f>
        <v>0</v>
      </c>
      <c r="BS51" s="92" t="s">
        <v>74</v>
      </c>
      <c r="BT51" s="92" t="s">
        <v>75</v>
      </c>
      <c r="BU51" s="93" t="s">
        <v>76</v>
      </c>
      <c r="BV51" s="92" t="s">
        <v>77</v>
      </c>
      <c r="BW51" s="92" t="s">
        <v>7</v>
      </c>
      <c r="BX51" s="92" t="s">
        <v>78</v>
      </c>
      <c r="CL51" s="92" t="s">
        <v>21</v>
      </c>
    </row>
    <row r="52" spans="1:91" s="5" customFormat="1" ht="16.5" customHeight="1">
      <c r="A52" s="94" t="s">
        <v>79</v>
      </c>
      <c r="B52" s="95"/>
      <c r="C52" s="96"/>
      <c r="D52" s="347" t="s">
        <v>80</v>
      </c>
      <c r="E52" s="347"/>
      <c r="F52" s="347"/>
      <c r="G52" s="347"/>
      <c r="H52" s="347"/>
      <c r="I52" s="97"/>
      <c r="J52" s="347" t="s">
        <v>81</v>
      </c>
      <c r="K52" s="347"/>
      <c r="L52" s="347"/>
      <c r="M52" s="347"/>
      <c r="N52" s="347"/>
      <c r="O52" s="347"/>
      <c r="P52" s="347"/>
      <c r="Q52" s="347"/>
      <c r="R52" s="347"/>
      <c r="S52" s="347"/>
      <c r="T52" s="347"/>
      <c r="U52" s="347"/>
      <c r="V52" s="347"/>
      <c r="W52" s="347"/>
      <c r="X52" s="347"/>
      <c r="Y52" s="347"/>
      <c r="Z52" s="347"/>
      <c r="AA52" s="347"/>
      <c r="AB52" s="347"/>
      <c r="AC52" s="347"/>
      <c r="AD52" s="347"/>
      <c r="AE52" s="347"/>
      <c r="AF52" s="347"/>
      <c r="AG52" s="348">
        <f>'SO 00 - Vedlejší a ostatn...'!J27</f>
        <v>0</v>
      </c>
      <c r="AH52" s="349"/>
      <c r="AI52" s="349"/>
      <c r="AJ52" s="349"/>
      <c r="AK52" s="349"/>
      <c r="AL52" s="349"/>
      <c r="AM52" s="349"/>
      <c r="AN52" s="348">
        <f t="shared" si="0"/>
        <v>0</v>
      </c>
      <c r="AO52" s="349"/>
      <c r="AP52" s="349"/>
      <c r="AQ52" s="98" t="s">
        <v>82</v>
      </c>
      <c r="AR52" s="99"/>
      <c r="AS52" s="100">
        <v>0</v>
      </c>
      <c r="AT52" s="101">
        <f t="shared" si="1"/>
        <v>0</v>
      </c>
      <c r="AU52" s="102">
        <f>'SO 00 - Vedlejší a ostatn...'!P80</f>
        <v>0</v>
      </c>
      <c r="AV52" s="101">
        <f>'SO 00 - Vedlejší a ostatn...'!J30</f>
        <v>0</v>
      </c>
      <c r="AW52" s="101">
        <f>'SO 00 - Vedlejší a ostatn...'!J31</f>
        <v>0</v>
      </c>
      <c r="AX52" s="101">
        <f>'SO 00 - Vedlejší a ostatn...'!J32</f>
        <v>0</v>
      </c>
      <c r="AY52" s="101">
        <f>'SO 00 - Vedlejší a ostatn...'!J33</f>
        <v>0</v>
      </c>
      <c r="AZ52" s="101">
        <f>'SO 00 - Vedlejší a ostatn...'!F30</f>
        <v>0</v>
      </c>
      <c r="BA52" s="101">
        <f>'SO 00 - Vedlejší a ostatn...'!F31</f>
        <v>0</v>
      </c>
      <c r="BB52" s="101">
        <f>'SO 00 - Vedlejší a ostatn...'!F32</f>
        <v>0</v>
      </c>
      <c r="BC52" s="101">
        <f>'SO 00 - Vedlejší a ostatn...'!F33</f>
        <v>0</v>
      </c>
      <c r="BD52" s="103">
        <f>'SO 00 - Vedlejší a ostatn...'!F34</f>
        <v>0</v>
      </c>
      <c r="BT52" s="104" t="s">
        <v>83</v>
      </c>
      <c r="BV52" s="104" t="s">
        <v>77</v>
      </c>
      <c r="BW52" s="104" t="s">
        <v>84</v>
      </c>
      <c r="BX52" s="104" t="s">
        <v>7</v>
      </c>
      <c r="CL52" s="104" t="s">
        <v>21</v>
      </c>
      <c r="CM52" s="104" t="s">
        <v>85</v>
      </c>
    </row>
    <row r="53" spans="1:91" s="5" customFormat="1" ht="16.5" customHeight="1">
      <c r="A53" s="94" t="s">
        <v>79</v>
      </c>
      <c r="B53" s="95"/>
      <c r="C53" s="96"/>
      <c r="D53" s="347" t="s">
        <v>86</v>
      </c>
      <c r="E53" s="347"/>
      <c r="F53" s="347"/>
      <c r="G53" s="347"/>
      <c r="H53" s="347"/>
      <c r="I53" s="97"/>
      <c r="J53" s="347" t="s">
        <v>87</v>
      </c>
      <c r="K53" s="347"/>
      <c r="L53" s="347"/>
      <c r="M53" s="347"/>
      <c r="N53" s="347"/>
      <c r="O53" s="347"/>
      <c r="P53" s="347"/>
      <c r="Q53" s="347"/>
      <c r="R53" s="347"/>
      <c r="S53" s="347"/>
      <c r="T53" s="347"/>
      <c r="U53" s="347"/>
      <c r="V53" s="347"/>
      <c r="W53" s="347"/>
      <c r="X53" s="347"/>
      <c r="Y53" s="347"/>
      <c r="Z53" s="347"/>
      <c r="AA53" s="347"/>
      <c r="AB53" s="347"/>
      <c r="AC53" s="347"/>
      <c r="AD53" s="347"/>
      <c r="AE53" s="347"/>
      <c r="AF53" s="347"/>
      <c r="AG53" s="348">
        <f>'SO 02 - Volejbalové hřiště'!J27</f>
        <v>0</v>
      </c>
      <c r="AH53" s="349"/>
      <c r="AI53" s="349"/>
      <c r="AJ53" s="349"/>
      <c r="AK53" s="349"/>
      <c r="AL53" s="349"/>
      <c r="AM53" s="349"/>
      <c r="AN53" s="348">
        <f t="shared" si="0"/>
        <v>0</v>
      </c>
      <c r="AO53" s="349"/>
      <c r="AP53" s="349"/>
      <c r="AQ53" s="98" t="s">
        <v>82</v>
      </c>
      <c r="AR53" s="99"/>
      <c r="AS53" s="100">
        <v>0</v>
      </c>
      <c r="AT53" s="101">
        <f t="shared" si="1"/>
        <v>0</v>
      </c>
      <c r="AU53" s="102">
        <f>'SO 02 - Volejbalové hřiště'!P91</f>
        <v>0</v>
      </c>
      <c r="AV53" s="101">
        <f>'SO 02 - Volejbalové hřiště'!J30</f>
        <v>0</v>
      </c>
      <c r="AW53" s="101">
        <f>'SO 02 - Volejbalové hřiště'!J31</f>
        <v>0</v>
      </c>
      <c r="AX53" s="101">
        <f>'SO 02 - Volejbalové hřiště'!J32</f>
        <v>0</v>
      </c>
      <c r="AY53" s="101">
        <f>'SO 02 - Volejbalové hřiště'!J33</f>
        <v>0</v>
      </c>
      <c r="AZ53" s="101">
        <f>'SO 02 - Volejbalové hřiště'!F30</f>
        <v>0</v>
      </c>
      <c r="BA53" s="101">
        <f>'SO 02 - Volejbalové hřiště'!F31</f>
        <v>0</v>
      </c>
      <c r="BB53" s="101">
        <f>'SO 02 - Volejbalové hřiště'!F32</f>
        <v>0</v>
      </c>
      <c r="BC53" s="101">
        <f>'SO 02 - Volejbalové hřiště'!F33</f>
        <v>0</v>
      </c>
      <c r="BD53" s="103">
        <f>'SO 02 - Volejbalové hřiště'!F34</f>
        <v>0</v>
      </c>
      <c r="BT53" s="104" t="s">
        <v>83</v>
      </c>
      <c r="BV53" s="104" t="s">
        <v>77</v>
      </c>
      <c r="BW53" s="104" t="s">
        <v>88</v>
      </c>
      <c r="BX53" s="104" t="s">
        <v>7</v>
      </c>
      <c r="CL53" s="104" t="s">
        <v>21</v>
      </c>
      <c r="CM53" s="104" t="s">
        <v>85</v>
      </c>
    </row>
    <row r="54" spans="1:91" s="5" customFormat="1" ht="16.5" customHeight="1">
      <c r="A54" s="94" t="s">
        <v>79</v>
      </c>
      <c r="B54" s="95"/>
      <c r="C54" s="96"/>
      <c r="D54" s="347" t="s">
        <v>89</v>
      </c>
      <c r="E54" s="347"/>
      <c r="F54" s="347"/>
      <c r="G54" s="347"/>
      <c r="H54" s="347"/>
      <c r="I54" s="97"/>
      <c r="J54" s="347" t="s">
        <v>90</v>
      </c>
      <c r="K54" s="347"/>
      <c r="L54" s="347"/>
      <c r="M54" s="347"/>
      <c r="N54" s="347"/>
      <c r="O54" s="347"/>
      <c r="P54" s="347"/>
      <c r="Q54" s="347"/>
      <c r="R54" s="347"/>
      <c r="S54" s="347"/>
      <c r="T54" s="347"/>
      <c r="U54" s="347"/>
      <c r="V54" s="347"/>
      <c r="W54" s="347"/>
      <c r="X54" s="347"/>
      <c r="Y54" s="347"/>
      <c r="Z54" s="347"/>
      <c r="AA54" s="347"/>
      <c r="AB54" s="347"/>
      <c r="AC54" s="347"/>
      <c r="AD54" s="347"/>
      <c r="AE54" s="347"/>
      <c r="AF54" s="347"/>
      <c r="AG54" s="348">
        <f>'SO 03 - Dopravní hřiště'!J27</f>
        <v>0</v>
      </c>
      <c r="AH54" s="349"/>
      <c r="AI54" s="349"/>
      <c r="AJ54" s="349"/>
      <c r="AK54" s="349"/>
      <c r="AL54" s="349"/>
      <c r="AM54" s="349"/>
      <c r="AN54" s="348">
        <f t="shared" si="0"/>
        <v>0</v>
      </c>
      <c r="AO54" s="349"/>
      <c r="AP54" s="349"/>
      <c r="AQ54" s="98" t="s">
        <v>82</v>
      </c>
      <c r="AR54" s="99"/>
      <c r="AS54" s="100">
        <v>0</v>
      </c>
      <c r="AT54" s="101">
        <f t="shared" si="1"/>
        <v>0</v>
      </c>
      <c r="AU54" s="102">
        <f>'SO 03 - Dopravní hřiště'!P79</f>
        <v>0</v>
      </c>
      <c r="AV54" s="101">
        <f>'SO 03 - Dopravní hřiště'!J30</f>
        <v>0</v>
      </c>
      <c r="AW54" s="101">
        <f>'SO 03 - Dopravní hřiště'!J31</f>
        <v>0</v>
      </c>
      <c r="AX54" s="101">
        <f>'SO 03 - Dopravní hřiště'!J32</f>
        <v>0</v>
      </c>
      <c r="AY54" s="101">
        <f>'SO 03 - Dopravní hřiště'!J33</f>
        <v>0</v>
      </c>
      <c r="AZ54" s="101">
        <f>'SO 03 - Dopravní hřiště'!F30</f>
        <v>0</v>
      </c>
      <c r="BA54" s="101">
        <f>'SO 03 - Dopravní hřiště'!F31</f>
        <v>0</v>
      </c>
      <c r="BB54" s="101">
        <f>'SO 03 - Dopravní hřiště'!F32</f>
        <v>0</v>
      </c>
      <c r="BC54" s="101">
        <f>'SO 03 - Dopravní hřiště'!F33</f>
        <v>0</v>
      </c>
      <c r="BD54" s="103">
        <f>'SO 03 - Dopravní hřiště'!F34</f>
        <v>0</v>
      </c>
      <c r="BT54" s="104" t="s">
        <v>83</v>
      </c>
      <c r="BV54" s="104" t="s">
        <v>77</v>
      </c>
      <c r="BW54" s="104" t="s">
        <v>91</v>
      </c>
      <c r="BX54" s="104" t="s">
        <v>7</v>
      </c>
      <c r="CL54" s="104" t="s">
        <v>21</v>
      </c>
      <c r="CM54" s="104" t="s">
        <v>85</v>
      </c>
    </row>
    <row r="55" spans="1:91" s="5" customFormat="1" ht="16.5" customHeight="1">
      <c r="A55" s="94" t="s">
        <v>79</v>
      </c>
      <c r="B55" s="95"/>
      <c r="C55" s="96"/>
      <c r="D55" s="347" t="s">
        <v>92</v>
      </c>
      <c r="E55" s="347"/>
      <c r="F55" s="347"/>
      <c r="G55" s="347"/>
      <c r="H55" s="347"/>
      <c r="I55" s="97"/>
      <c r="J55" s="347" t="s">
        <v>93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8">
        <f>'SO 04 - Běžecká dráha'!J27</f>
        <v>0</v>
      </c>
      <c r="AH55" s="349"/>
      <c r="AI55" s="349"/>
      <c r="AJ55" s="349"/>
      <c r="AK55" s="349"/>
      <c r="AL55" s="349"/>
      <c r="AM55" s="349"/>
      <c r="AN55" s="348">
        <f t="shared" si="0"/>
        <v>0</v>
      </c>
      <c r="AO55" s="349"/>
      <c r="AP55" s="349"/>
      <c r="AQ55" s="98" t="s">
        <v>82</v>
      </c>
      <c r="AR55" s="99"/>
      <c r="AS55" s="100">
        <v>0</v>
      </c>
      <c r="AT55" s="101">
        <f t="shared" si="1"/>
        <v>0</v>
      </c>
      <c r="AU55" s="102">
        <f>'SO 04 - Běžecká dráha'!P103</f>
        <v>0</v>
      </c>
      <c r="AV55" s="101">
        <f>'SO 04 - Běžecká dráha'!J30</f>
        <v>0</v>
      </c>
      <c r="AW55" s="101">
        <f>'SO 04 - Běžecká dráha'!J31</f>
        <v>0</v>
      </c>
      <c r="AX55" s="101">
        <f>'SO 04 - Běžecká dráha'!J32</f>
        <v>0</v>
      </c>
      <c r="AY55" s="101">
        <f>'SO 04 - Běžecká dráha'!J33</f>
        <v>0</v>
      </c>
      <c r="AZ55" s="101">
        <f>'SO 04 - Běžecká dráha'!F30</f>
        <v>0</v>
      </c>
      <c r="BA55" s="101">
        <f>'SO 04 - Běžecká dráha'!F31</f>
        <v>0</v>
      </c>
      <c r="BB55" s="101">
        <f>'SO 04 - Běžecká dráha'!F32</f>
        <v>0</v>
      </c>
      <c r="BC55" s="101">
        <f>'SO 04 - Běžecká dráha'!F33</f>
        <v>0</v>
      </c>
      <c r="BD55" s="103">
        <f>'SO 04 - Běžecká dráha'!F34</f>
        <v>0</v>
      </c>
      <c r="BT55" s="104" t="s">
        <v>83</v>
      </c>
      <c r="BV55" s="104" t="s">
        <v>77</v>
      </c>
      <c r="BW55" s="104" t="s">
        <v>94</v>
      </c>
      <c r="BX55" s="104" t="s">
        <v>7</v>
      </c>
      <c r="CL55" s="104" t="s">
        <v>21</v>
      </c>
      <c r="CM55" s="104" t="s">
        <v>85</v>
      </c>
    </row>
    <row r="56" spans="1:91" s="5" customFormat="1" ht="16.5" customHeight="1">
      <c r="A56" s="94" t="s">
        <v>79</v>
      </c>
      <c r="B56" s="95"/>
      <c r="C56" s="96"/>
      <c r="D56" s="347" t="s">
        <v>95</v>
      </c>
      <c r="E56" s="347"/>
      <c r="F56" s="347"/>
      <c r="G56" s="347"/>
      <c r="H56" s="347"/>
      <c r="I56" s="97"/>
      <c r="J56" s="347" t="s">
        <v>96</v>
      </c>
      <c r="K56" s="347"/>
      <c r="L56" s="347"/>
      <c r="M56" s="347"/>
      <c r="N56" s="347"/>
      <c r="O56" s="347"/>
      <c r="P56" s="347"/>
      <c r="Q56" s="347"/>
      <c r="R56" s="347"/>
      <c r="S56" s="347"/>
      <c r="T56" s="347"/>
      <c r="U56" s="347"/>
      <c r="V56" s="347"/>
      <c r="W56" s="347"/>
      <c r="X56" s="347"/>
      <c r="Y56" s="347"/>
      <c r="Z56" s="347"/>
      <c r="AA56" s="347"/>
      <c r="AB56" s="347"/>
      <c r="AC56" s="347"/>
      <c r="AD56" s="347"/>
      <c r="AE56" s="347"/>
      <c r="AF56" s="347"/>
      <c r="AG56" s="348">
        <f>'SO 05 - Workoutové hřiště...'!J27</f>
        <v>0</v>
      </c>
      <c r="AH56" s="349"/>
      <c r="AI56" s="349"/>
      <c r="AJ56" s="349"/>
      <c r="AK56" s="349"/>
      <c r="AL56" s="349"/>
      <c r="AM56" s="349"/>
      <c r="AN56" s="348">
        <f t="shared" si="0"/>
        <v>0</v>
      </c>
      <c r="AO56" s="349"/>
      <c r="AP56" s="349"/>
      <c r="AQ56" s="98" t="s">
        <v>82</v>
      </c>
      <c r="AR56" s="99"/>
      <c r="AS56" s="100">
        <v>0</v>
      </c>
      <c r="AT56" s="101">
        <f t="shared" si="1"/>
        <v>0</v>
      </c>
      <c r="AU56" s="102">
        <f>'SO 05 - Workoutové hřiště...'!P94</f>
        <v>0</v>
      </c>
      <c r="AV56" s="101">
        <f>'SO 05 - Workoutové hřiště...'!J30</f>
        <v>0</v>
      </c>
      <c r="AW56" s="101">
        <f>'SO 05 - Workoutové hřiště...'!J31</f>
        <v>0</v>
      </c>
      <c r="AX56" s="101">
        <f>'SO 05 - Workoutové hřiště...'!J32</f>
        <v>0</v>
      </c>
      <c r="AY56" s="101">
        <f>'SO 05 - Workoutové hřiště...'!J33</f>
        <v>0</v>
      </c>
      <c r="AZ56" s="101">
        <f>'SO 05 - Workoutové hřiště...'!F30</f>
        <v>0</v>
      </c>
      <c r="BA56" s="101">
        <f>'SO 05 - Workoutové hřiště...'!F31</f>
        <v>0</v>
      </c>
      <c r="BB56" s="101">
        <f>'SO 05 - Workoutové hřiště...'!F32</f>
        <v>0</v>
      </c>
      <c r="BC56" s="101">
        <f>'SO 05 - Workoutové hřiště...'!F33</f>
        <v>0</v>
      </c>
      <c r="BD56" s="103">
        <f>'SO 05 - Workoutové hřiště...'!F34</f>
        <v>0</v>
      </c>
      <c r="BT56" s="104" t="s">
        <v>83</v>
      </c>
      <c r="BV56" s="104" t="s">
        <v>77</v>
      </c>
      <c r="BW56" s="104" t="s">
        <v>97</v>
      </c>
      <c r="BX56" s="104" t="s">
        <v>7</v>
      </c>
      <c r="CL56" s="104" t="s">
        <v>21</v>
      </c>
      <c r="CM56" s="104" t="s">
        <v>85</v>
      </c>
    </row>
    <row r="57" spans="1:91" s="5" customFormat="1" ht="16.5" customHeight="1">
      <c r="A57" s="94" t="s">
        <v>79</v>
      </c>
      <c r="B57" s="95"/>
      <c r="C57" s="96"/>
      <c r="D57" s="347" t="s">
        <v>98</v>
      </c>
      <c r="E57" s="347"/>
      <c r="F57" s="347"/>
      <c r="G57" s="347"/>
      <c r="H57" s="347"/>
      <c r="I57" s="97"/>
      <c r="J57" s="347" t="s">
        <v>99</v>
      </c>
      <c r="K57" s="347"/>
      <c r="L57" s="347"/>
      <c r="M57" s="347"/>
      <c r="N57" s="347"/>
      <c r="O57" s="347"/>
      <c r="P57" s="347"/>
      <c r="Q57" s="347"/>
      <c r="R57" s="347"/>
      <c r="S57" s="347"/>
      <c r="T57" s="347"/>
      <c r="U57" s="347"/>
      <c r="V57" s="347"/>
      <c r="W57" s="347"/>
      <c r="X57" s="347"/>
      <c r="Y57" s="347"/>
      <c r="Z57" s="347"/>
      <c r="AA57" s="347"/>
      <c r="AB57" s="347"/>
      <c r="AC57" s="347"/>
      <c r="AD57" s="347"/>
      <c r="AE57" s="347"/>
      <c r="AF57" s="347"/>
      <c r="AG57" s="348">
        <f>'SO 06 - Rekonstrukce hřiš...'!J27</f>
        <v>0</v>
      </c>
      <c r="AH57" s="349"/>
      <c r="AI57" s="349"/>
      <c r="AJ57" s="349"/>
      <c r="AK57" s="349"/>
      <c r="AL57" s="349"/>
      <c r="AM57" s="349"/>
      <c r="AN57" s="348">
        <f t="shared" si="0"/>
        <v>0</v>
      </c>
      <c r="AO57" s="349"/>
      <c r="AP57" s="349"/>
      <c r="AQ57" s="98" t="s">
        <v>82</v>
      </c>
      <c r="AR57" s="99"/>
      <c r="AS57" s="100">
        <v>0</v>
      </c>
      <c r="AT57" s="101">
        <f t="shared" si="1"/>
        <v>0</v>
      </c>
      <c r="AU57" s="102">
        <f>'SO 06 - Rekonstrukce hřiš...'!P98</f>
        <v>0</v>
      </c>
      <c r="AV57" s="101">
        <f>'SO 06 - Rekonstrukce hřiš...'!J30</f>
        <v>0</v>
      </c>
      <c r="AW57" s="101">
        <f>'SO 06 - Rekonstrukce hřiš...'!J31</f>
        <v>0</v>
      </c>
      <c r="AX57" s="101">
        <f>'SO 06 - Rekonstrukce hřiš...'!J32</f>
        <v>0</v>
      </c>
      <c r="AY57" s="101">
        <f>'SO 06 - Rekonstrukce hřiš...'!J33</f>
        <v>0</v>
      </c>
      <c r="AZ57" s="101">
        <f>'SO 06 - Rekonstrukce hřiš...'!F30</f>
        <v>0</v>
      </c>
      <c r="BA57" s="101">
        <f>'SO 06 - Rekonstrukce hřiš...'!F31</f>
        <v>0</v>
      </c>
      <c r="BB57" s="101">
        <f>'SO 06 - Rekonstrukce hřiš...'!F32</f>
        <v>0</v>
      </c>
      <c r="BC57" s="101">
        <f>'SO 06 - Rekonstrukce hřiš...'!F33</f>
        <v>0</v>
      </c>
      <c r="BD57" s="103">
        <f>'SO 06 - Rekonstrukce hřiš...'!F34</f>
        <v>0</v>
      </c>
      <c r="BT57" s="104" t="s">
        <v>83</v>
      </c>
      <c r="BV57" s="104" t="s">
        <v>77</v>
      </c>
      <c r="BW57" s="104" t="s">
        <v>100</v>
      </c>
      <c r="BX57" s="104" t="s">
        <v>7</v>
      </c>
      <c r="CL57" s="104" t="s">
        <v>21</v>
      </c>
      <c r="CM57" s="104" t="s">
        <v>85</v>
      </c>
    </row>
    <row r="58" spans="1:91" s="5" customFormat="1" ht="16.5" customHeight="1">
      <c r="A58" s="94" t="s">
        <v>79</v>
      </c>
      <c r="B58" s="95"/>
      <c r="C58" s="96"/>
      <c r="D58" s="347" t="s">
        <v>101</v>
      </c>
      <c r="E58" s="347"/>
      <c r="F58" s="347"/>
      <c r="G58" s="347"/>
      <c r="H58" s="347"/>
      <c r="I58" s="97"/>
      <c r="J58" s="347" t="s">
        <v>102</v>
      </c>
      <c r="K58" s="347"/>
      <c r="L58" s="347"/>
      <c r="M58" s="347"/>
      <c r="N58" s="347"/>
      <c r="O58" s="347"/>
      <c r="P58" s="347"/>
      <c r="Q58" s="347"/>
      <c r="R58" s="347"/>
      <c r="S58" s="347"/>
      <c r="T58" s="347"/>
      <c r="U58" s="347"/>
      <c r="V58" s="347"/>
      <c r="W58" s="347"/>
      <c r="X58" s="347"/>
      <c r="Y58" s="347"/>
      <c r="Z58" s="347"/>
      <c r="AA58" s="347"/>
      <c r="AB58" s="347"/>
      <c r="AC58" s="347"/>
      <c r="AD58" s="347"/>
      <c r="AE58" s="347"/>
      <c r="AF58" s="347"/>
      <c r="AG58" s="348">
        <f>'SO 07 - Rekonstrukce hřiš...'!J27</f>
        <v>0</v>
      </c>
      <c r="AH58" s="349"/>
      <c r="AI58" s="349"/>
      <c r="AJ58" s="349"/>
      <c r="AK58" s="349"/>
      <c r="AL58" s="349"/>
      <c r="AM58" s="349"/>
      <c r="AN58" s="348">
        <f t="shared" si="0"/>
        <v>0</v>
      </c>
      <c r="AO58" s="349"/>
      <c r="AP58" s="349"/>
      <c r="AQ58" s="98" t="s">
        <v>82</v>
      </c>
      <c r="AR58" s="99"/>
      <c r="AS58" s="100">
        <v>0</v>
      </c>
      <c r="AT58" s="101">
        <f t="shared" si="1"/>
        <v>0</v>
      </c>
      <c r="AU58" s="102">
        <f>'SO 07 - Rekonstrukce hřiš...'!P100</f>
        <v>0</v>
      </c>
      <c r="AV58" s="101">
        <f>'SO 07 - Rekonstrukce hřiš...'!J30</f>
        <v>0</v>
      </c>
      <c r="AW58" s="101">
        <f>'SO 07 - Rekonstrukce hřiš...'!J31</f>
        <v>0</v>
      </c>
      <c r="AX58" s="101">
        <f>'SO 07 - Rekonstrukce hřiš...'!J32</f>
        <v>0</v>
      </c>
      <c r="AY58" s="101">
        <f>'SO 07 - Rekonstrukce hřiš...'!J33</f>
        <v>0</v>
      </c>
      <c r="AZ58" s="101">
        <f>'SO 07 - Rekonstrukce hřiš...'!F30</f>
        <v>0</v>
      </c>
      <c r="BA58" s="101">
        <f>'SO 07 - Rekonstrukce hřiš...'!F31</f>
        <v>0</v>
      </c>
      <c r="BB58" s="101">
        <f>'SO 07 - Rekonstrukce hřiš...'!F32</f>
        <v>0</v>
      </c>
      <c r="BC58" s="101">
        <f>'SO 07 - Rekonstrukce hřiš...'!F33</f>
        <v>0</v>
      </c>
      <c r="BD58" s="103">
        <f>'SO 07 - Rekonstrukce hřiš...'!F34</f>
        <v>0</v>
      </c>
      <c r="BT58" s="104" t="s">
        <v>83</v>
      </c>
      <c r="BV58" s="104" t="s">
        <v>77</v>
      </c>
      <c r="BW58" s="104" t="s">
        <v>103</v>
      </c>
      <c r="BX58" s="104" t="s">
        <v>7</v>
      </c>
      <c r="CL58" s="104" t="s">
        <v>21</v>
      </c>
      <c r="CM58" s="104" t="s">
        <v>85</v>
      </c>
    </row>
    <row r="59" spans="1:91" s="5" customFormat="1" ht="16.5" customHeight="1">
      <c r="A59" s="94" t="s">
        <v>79</v>
      </c>
      <c r="B59" s="95"/>
      <c r="C59" s="96"/>
      <c r="D59" s="347" t="s">
        <v>104</v>
      </c>
      <c r="E59" s="347"/>
      <c r="F59" s="347"/>
      <c r="G59" s="347"/>
      <c r="H59" s="347"/>
      <c r="I59" s="97"/>
      <c r="J59" s="347" t="s">
        <v>105</v>
      </c>
      <c r="K59" s="347"/>
      <c r="L59" s="347"/>
      <c r="M59" s="347"/>
      <c r="N59" s="347"/>
      <c r="O59" s="347"/>
      <c r="P59" s="347"/>
      <c r="Q59" s="347"/>
      <c r="R59" s="347"/>
      <c r="S59" s="347"/>
      <c r="T59" s="347"/>
      <c r="U59" s="347"/>
      <c r="V59" s="347"/>
      <c r="W59" s="347"/>
      <c r="X59" s="347"/>
      <c r="Y59" s="347"/>
      <c r="Z59" s="347"/>
      <c r="AA59" s="347"/>
      <c r="AB59" s="347"/>
      <c r="AC59" s="347"/>
      <c r="AD59" s="347"/>
      <c r="AE59" s="347"/>
      <c r="AF59" s="347"/>
      <c r="AG59" s="348">
        <f>'SO 08 - Doskočiště a dráh...'!J27</f>
        <v>0</v>
      </c>
      <c r="AH59" s="349"/>
      <c r="AI59" s="349"/>
      <c r="AJ59" s="349"/>
      <c r="AK59" s="349"/>
      <c r="AL59" s="349"/>
      <c r="AM59" s="349"/>
      <c r="AN59" s="348">
        <f t="shared" si="0"/>
        <v>0</v>
      </c>
      <c r="AO59" s="349"/>
      <c r="AP59" s="349"/>
      <c r="AQ59" s="98" t="s">
        <v>82</v>
      </c>
      <c r="AR59" s="99"/>
      <c r="AS59" s="100">
        <v>0</v>
      </c>
      <c r="AT59" s="101">
        <f t="shared" si="1"/>
        <v>0</v>
      </c>
      <c r="AU59" s="102">
        <f>'SO 08 - Doskočiště a dráh...'!P97</f>
        <v>0</v>
      </c>
      <c r="AV59" s="101">
        <f>'SO 08 - Doskočiště a dráh...'!J30</f>
        <v>0</v>
      </c>
      <c r="AW59" s="101">
        <f>'SO 08 - Doskočiště a dráh...'!J31</f>
        <v>0</v>
      </c>
      <c r="AX59" s="101">
        <f>'SO 08 - Doskočiště a dráh...'!J32</f>
        <v>0</v>
      </c>
      <c r="AY59" s="101">
        <f>'SO 08 - Doskočiště a dráh...'!J33</f>
        <v>0</v>
      </c>
      <c r="AZ59" s="101">
        <f>'SO 08 - Doskočiště a dráh...'!F30</f>
        <v>0</v>
      </c>
      <c r="BA59" s="101">
        <f>'SO 08 - Doskočiště a dráh...'!F31</f>
        <v>0</v>
      </c>
      <c r="BB59" s="101">
        <f>'SO 08 - Doskočiště a dráh...'!F32</f>
        <v>0</v>
      </c>
      <c r="BC59" s="101">
        <f>'SO 08 - Doskočiště a dráh...'!F33</f>
        <v>0</v>
      </c>
      <c r="BD59" s="103">
        <f>'SO 08 - Doskočiště a dráh...'!F34</f>
        <v>0</v>
      </c>
      <c r="BT59" s="104" t="s">
        <v>83</v>
      </c>
      <c r="BV59" s="104" t="s">
        <v>77</v>
      </c>
      <c r="BW59" s="104" t="s">
        <v>106</v>
      </c>
      <c r="BX59" s="104" t="s">
        <v>7</v>
      </c>
      <c r="CL59" s="104" t="s">
        <v>21</v>
      </c>
      <c r="CM59" s="104" t="s">
        <v>85</v>
      </c>
    </row>
    <row r="60" spans="1:91" s="5" customFormat="1" ht="16.5" customHeight="1">
      <c r="A60" s="94" t="s">
        <v>79</v>
      </c>
      <c r="B60" s="95"/>
      <c r="C60" s="96"/>
      <c r="D60" s="347" t="s">
        <v>107</v>
      </c>
      <c r="E60" s="347"/>
      <c r="F60" s="347"/>
      <c r="G60" s="347"/>
      <c r="H60" s="347"/>
      <c r="I60" s="97"/>
      <c r="J60" s="347" t="s">
        <v>108</v>
      </c>
      <c r="K60" s="347"/>
      <c r="L60" s="347"/>
      <c r="M60" s="347"/>
      <c r="N60" s="347"/>
      <c r="O60" s="347"/>
      <c r="P60" s="347"/>
      <c r="Q60" s="347"/>
      <c r="R60" s="347"/>
      <c r="S60" s="347"/>
      <c r="T60" s="347"/>
      <c r="U60" s="347"/>
      <c r="V60" s="347"/>
      <c r="W60" s="347"/>
      <c r="X60" s="347"/>
      <c r="Y60" s="347"/>
      <c r="Z60" s="347"/>
      <c r="AA60" s="347"/>
      <c r="AB60" s="347"/>
      <c r="AC60" s="347"/>
      <c r="AD60" s="347"/>
      <c r="AE60" s="347"/>
      <c r="AF60" s="347"/>
      <c r="AG60" s="348">
        <f>'SO 09 - Zpevněná přístupo...'!J27</f>
        <v>0</v>
      </c>
      <c r="AH60" s="349"/>
      <c r="AI60" s="349"/>
      <c r="AJ60" s="349"/>
      <c r="AK60" s="349"/>
      <c r="AL60" s="349"/>
      <c r="AM60" s="349"/>
      <c r="AN60" s="348">
        <f t="shared" si="0"/>
        <v>0</v>
      </c>
      <c r="AO60" s="349"/>
      <c r="AP60" s="349"/>
      <c r="AQ60" s="98" t="s">
        <v>82</v>
      </c>
      <c r="AR60" s="99"/>
      <c r="AS60" s="100">
        <v>0</v>
      </c>
      <c r="AT60" s="101">
        <f t="shared" si="1"/>
        <v>0</v>
      </c>
      <c r="AU60" s="102">
        <f>'SO 09 - Zpevněná přístupo...'!P95</f>
        <v>0</v>
      </c>
      <c r="AV60" s="101">
        <f>'SO 09 - Zpevněná přístupo...'!J30</f>
        <v>0</v>
      </c>
      <c r="AW60" s="101">
        <f>'SO 09 - Zpevněná přístupo...'!J31</f>
        <v>0</v>
      </c>
      <c r="AX60" s="101">
        <f>'SO 09 - Zpevněná přístupo...'!J32</f>
        <v>0</v>
      </c>
      <c r="AY60" s="101">
        <f>'SO 09 - Zpevněná přístupo...'!J33</f>
        <v>0</v>
      </c>
      <c r="AZ60" s="101">
        <f>'SO 09 - Zpevněná přístupo...'!F30</f>
        <v>0</v>
      </c>
      <c r="BA60" s="101">
        <f>'SO 09 - Zpevněná přístupo...'!F31</f>
        <v>0</v>
      </c>
      <c r="BB60" s="101">
        <f>'SO 09 - Zpevněná přístupo...'!F32</f>
        <v>0</v>
      </c>
      <c r="BC60" s="101">
        <f>'SO 09 - Zpevněná přístupo...'!F33</f>
        <v>0</v>
      </c>
      <c r="BD60" s="103">
        <f>'SO 09 - Zpevněná přístupo...'!F34</f>
        <v>0</v>
      </c>
      <c r="BT60" s="104" t="s">
        <v>83</v>
      </c>
      <c r="BV60" s="104" t="s">
        <v>77</v>
      </c>
      <c r="BW60" s="104" t="s">
        <v>109</v>
      </c>
      <c r="BX60" s="104" t="s">
        <v>7</v>
      </c>
      <c r="CL60" s="104" t="s">
        <v>21</v>
      </c>
      <c r="CM60" s="104" t="s">
        <v>85</v>
      </c>
    </row>
    <row r="61" spans="1:91" s="5" customFormat="1" ht="16.5" customHeight="1">
      <c r="A61" s="94" t="s">
        <v>79</v>
      </c>
      <c r="B61" s="95"/>
      <c r="C61" s="96"/>
      <c r="D61" s="347" t="s">
        <v>110</v>
      </c>
      <c r="E61" s="347"/>
      <c r="F61" s="347"/>
      <c r="G61" s="347"/>
      <c r="H61" s="347"/>
      <c r="I61" s="97"/>
      <c r="J61" s="347" t="s">
        <v>111</v>
      </c>
      <c r="K61" s="347"/>
      <c r="L61" s="347"/>
      <c r="M61" s="347"/>
      <c r="N61" s="347"/>
      <c r="O61" s="347"/>
      <c r="P61" s="347"/>
      <c r="Q61" s="347"/>
      <c r="R61" s="347"/>
      <c r="S61" s="347"/>
      <c r="T61" s="347"/>
      <c r="U61" s="347"/>
      <c r="V61" s="347"/>
      <c r="W61" s="347"/>
      <c r="X61" s="347"/>
      <c r="Y61" s="347"/>
      <c r="Z61" s="347"/>
      <c r="AA61" s="347"/>
      <c r="AB61" s="347"/>
      <c r="AC61" s="347"/>
      <c r="AD61" s="347"/>
      <c r="AE61" s="347"/>
      <c r="AF61" s="347"/>
      <c r="AG61" s="348">
        <f>'SO 10 - Umělé osvětlení s...'!J27</f>
        <v>0</v>
      </c>
      <c r="AH61" s="349"/>
      <c r="AI61" s="349"/>
      <c r="AJ61" s="349"/>
      <c r="AK61" s="349"/>
      <c r="AL61" s="349"/>
      <c r="AM61" s="349"/>
      <c r="AN61" s="348">
        <f t="shared" si="0"/>
        <v>0</v>
      </c>
      <c r="AO61" s="349"/>
      <c r="AP61" s="349"/>
      <c r="AQ61" s="98" t="s">
        <v>82</v>
      </c>
      <c r="AR61" s="99"/>
      <c r="AS61" s="105">
        <v>0</v>
      </c>
      <c r="AT61" s="106">
        <f t="shared" si="1"/>
        <v>0</v>
      </c>
      <c r="AU61" s="107">
        <f>'SO 10 - Umělé osvětlení s...'!P78</f>
        <v>0</v>
      </c>
      <c r="AV61" s="106">
        <f>'SO 10 - Umělé osvětlení s...'!J30</f>
        <v>0</v>
      </c>
      <c r="AW61" s="106">
        <f>'SO 10 - Umělé osvětlení s...'!J31</f>
        <v>0</v>
      </c>
      <c r="AX61" s="106">
        <f>'SO 10 - Umělé osvětlení s...'!J32</f>
        <v>0</v>
      </c>
      <c r="AY61" s="106">
        <f>'SO 10 - Umělé osvětlení s...'!J33</f>
        <v>0</v>
      </c>
      <c r="AZ61" s="106">
        <f>'SO 10 - Umělé osvětlení s...'!F30</f>
        <v>0</v>
      </c>
      <c r="BA61" s="106">
        <f>'SO 10 - Umělé osvětlení s...'!F31</f>
        <v>0</v>
      </c>
      <c r="BB61" s="106">
        <f>'SO 10 - Umělé osvětlení s...'!F32</f>
        <v>0</v>
      </c>
      <c r="BC61" s="106">
        <f>'SO 10 - Umělé osvětlení s...'!F33</f>
        <v>0</v>
      </c>
      <c r="BD61" s="108">
        <f>'SO 10 - Umělé osvětlení s...'!F34</f>
        <v>0</v>
      </c>
      <c r="BT61" s="104" t="s">
        <v>83</v>
      </c>
      <c r="BV61" s="104" t="s">
        <v>77</v>
      </c>
      <c r="BW61" s="104" t="s">
        <v>112</v>
      </c>
      <c r="BX61" s="104" t="s">
        <v>7</v>
      </c>
      <c r="CL61" s="104" t="s">
        <v>21</v>
      </c>
      <c r="CM61" s="104" t="s">
        <v>85</v>
      </c>
    </row>
    <row r="62" spans="1:91" s="1" customFormat="1" ht="30" customHeight="1">
      <c r="B62" s="39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59"/>
    </row>
    <row r="63" spans="1:91" s="1" customFormat="1" ht="6.95" customHeight="1"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9"/>
    </row>
  </sheetData>
  <sheetProtection algorithmName="SHA-512" hashValue="jXN+GAsH/CTKcU8RgP8V/jLFIc/eVWJM/RZx1Q1q5m9zNfO9JRVLOjWPHsrcgh2cWnlRmVDDpy82IfMLLgJ+zQ==" saltValue="1ionp7ErqJZVRrSV+vBCfdU7ReHih3W6y0UJpv+o6PEHZBsij5eoYHsJPEFaYw8mkar1yDU0I0N2VolAQs5nCg==" spinCount="100000" sheet="1" objects="1" scenarios="1" formatColumns="0" formatRows="0"/>
  <mergeCells count="77">
    <mergeCell ref="AG51:AM51"/>
    <mergeCell ref="AN51:AP51"/>
    <mergeCell ref="AR2:BE2"/>
    <mergeCell ref="AN60:AP60"/>
    <mergeCell ref="AG60:AM60"/>
    <mergeCell ref="AN58:AP58"/>
    <mergeCell ref="AG58:AM58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D60:H60"/>
    <mergeCell ref="J60:AF60"/>
    <mergeCell ref="AN61:AP61"/>
    <mergeCell ref="AG61:AM61"/>
    <mergeCell ref="D61:H61"/>
    <mergeCell ref="J61:AF61"/>
    <mergeCell ref="D58:H58"/>
    <mergeCell ref="J58:AF58"/>
    <mergeCell ref="AN59:AP59"/>
    <mergeCell ref="AG59:AM59"/>
    <mergeCell ref="D59:H59"/>
    <mergeCell ref="J59:AF59"/>
    <mergeCell ref="D56:H56"/>
    <mergeCell ref="J56:AF56"/>
    <mergeCell ref="AN57:AP57"/>
    <mergeCell ref="AG57:AM57"/>
    <mergeCell ref="D57:H57"/>
    <mergeCell ref="J57:AF57"/>
    <mergeCell ref="D54:H54"/>
    <mergeCell ref="J54:AF54"/>
    <mergeCell ref="AN55:AP55"/>
    <mergeCell ref="AG55:AM55"/>
    <mergeCell ref="D55:H55"/>
    <mergeCell ref="J55:AF55"/>
    <mergeCell ref="D52:H52"/>
    <mergeCell ref="J52:AF52"/>
    <mergeCell ref="AN53:AP53"/>
    <mergeCell ref="AG53:AM53"/>
    <mergeCell ref="D53:H53"/>
    <mergeCell ref="J53:AF53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00 - Vedlejší a ostatn...'!C2" display="/"/>
    <hyperlink ref="A53" location="'SO 02 - Volejbalové hřiště'!C2" display="/"/>
    <hyperlink ref="A54" location="'SO 03 - Dopravní hřiště'!C2" display="/"/>
    <hyperlink ref="A55" location="'SO 04 - Běžecká dráha'!C2" display="/"/>
    <hyperlink ref="A56" location="'SO 05 - Workoutové hřiště...'!C2" display="/"/>
    <hyperlink ref="A57" location="'SO 06 - Rekonstrukce hřiš...'!C2" display="/"/>
    <hyperlink ref="A58" location="'SO 07 - Rekonstrukce hřiš...'!C2" display="/"/>
    <hyperlink ref="A59" location="'SO 08 - Doskočiště a dráh...'!C2" display="/"/>
    <hyperlink ref="A60" location="'SO 09 - Zpevněná přístupo...'!C2" display="/"/>
    <hyperlink ref="A61" location="'SO 10 - Umělé osvětlení s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1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94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403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71.25" customHeight="1">
      <c r="B24" s="119"/>
      <c r="C24" s="120"/>
      <c r="D24" s="120"/>
      <c r="E24" s="326" t="s">
        <v>40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ROUND(J103,2)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ROUND(SUM(BE103:BE514), 2)</f>
        <v>0</v>
      </c>
      <c r="G30" s="40"/>
      <c r="H30" s="40"/>
      <c r="I30" s="129">
        <v>0.21</v>
      </c>
      <c r="J30" s="128">
        <f>ROUND(ROUND((SUM(BE103:BE514)),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ROUND(SUM(BF103:BF514), 2)</f>
        <v>0</v>
      </c>
      <c r="G31" s="40"/>
      <c r="H31" s="40"/>
      <c r="I31" s="129">
        <v>0.15</v>
      </c>
      <c r="J31" s="128">
        <f>ROUND(ROUND((SUM(BF103:BF514)),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ROUND(SUM(BG103:BG514),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ROUND(SUM(BH103:BH514),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ROUND(SUM(BI103:BI514),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04 - Běžecká dráha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J103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197</v>
      </c>
      <c r="E57" s="150"/>
      <c r="F57" s="150"/>
      <c r="G57" s="150"/>
      <c r="H57" s="150"/>
      <c r="I57" s="151"/>
      <c r="J57" s="152">
        <f>J104</f>
        <v>0</v>
      </c>
      <c r="K57" s="153"/>
    </row>
    <row r="58" spans="2:47" s="8" customFormat="1" ht="19.899999999999999" customHeight="1">
      <c r="B58" s="154"/>
      <c r="C58" s="155"/>
      <c r="D58" s="156" t="s">
        <v>198</v>
      </c>
      <c r="E58" s="157"/>
      <c r="F58" s="157"/>
      <c r="G58" s="157"/>
      <c r="H58" s="157"/>
      <c r="I58" s="158"/>
      <c r="J58" s="159">
        <f>J105</f>
        <v>0</v>
      </c>
      <c r="K58" s="160"/>
    </row>
    <row r="59" spans="2:47" s="8" customFormat="1" ht="14.85" customHeight="1">
      <c r="B59" s="154"/>
      <c r="C59" s="155"/>
      <c r="D59" s="156" t="s">
        <v>404</v>
      </c>
      <c r="E59" s="157"/>
      <c r="F59" s="157"/>
      <c r="G59" s="157"/>
      <c r="H59" s="157"/>
      <c r="I59" s="158"/>
      <c r="J59" s="159">
        <f>J106</f>
        <v>0</v>
      </c>
      <c r="K59" s="160"/>
    </row>
    <row r="60" spans="2:47" s="8" customFormat="1" ht="14.85" customHeight="1">
      <c r="B60" s="154"/>
      <c r="C60" s="155"/>
      <c r="D60" s="156" t="s">
        <v>199</v>
      </c>
      <c r="E60" s="157"/>
      <c r="F60" s="157"/>
      <c r="G60" s="157"/>
      <c r="H60" s="157"/>
      <c r="I60" s="158"/>
      <c r="J60" s="159">
        <f>J112</f>
        <v>0</v>
      </c>
      <c r="K60" s="160"/>
    </row>
    <row r="61" spans="2:47" s="8" customFormat="1" ht="14.85" customHeight="1">
      <c r="B61" s="154"/>
      <c r="C61" s="155"/>
      <c r="D61" s="156" t="s">
        <v>405</v>
      </c>
      <c r="E61" s="157"/>
      <c r="F61" s="157"/>
      <c r="G61" s="157"/>
      <c r="H61" s="157"/>
      <c r="I61" s="158"/>
      <c r="J61" s="159">
        <f>J158</f>
        <v>0</v>
      </c>
      <c r="K61" s="160"/>
    </row>
    <row r="62" spans="2:47" s="8" customFormat="1" ht="14.85" customHeight="1">
      <c r="B62" s="154"/>
      <c r="C62" s="155"/>
      <c r="D62" s="156" t="s">
        <v>200</v>
      </c>
      <c r="E62" s="157"/>
      <c r="F62" s="157"/>
      <c r="G62" s="157"/>
      <c r="H62" s="157"/>
      <c r="I62" s="158"/>
      <c r="J62" s="159">
        <f>J172</f>
        <v>0</v>
      </c>
      <c r="K62" s="160"/>
    </row>
    <row r="63" spans="2:47" s="8" customFormat="1" ht="14.85" customHeight="1">
      <c r="B63" s="154"/>
      <c r="C63" s="155"/>
      <c r="D63" s="156" t="s">
        <v>201</v>
      </c>
      <c r="E63" s="157"/>
      <c r="F63" s="157"/>
      <c r="G63" s="157"/>
      <c r="H63" s="157"/>
      <c r="I63" s="158"/>
      <c r="J63" s="159">
        <f>J189</f>
        <v>0</v>
      </c>
      <c r="K63" s="160"/>
    </row>
    <row r="64" spans="2:47" s="8" customFormat="1" ht="14.85" customHeight="1">
      <c r="B64" s="154"/>
      <c r="C64" s="155"/>
      <c r="D64" s="156" t="s">
        <v>406</v>
      </c>
      <c r="E64" s="157"/>
      <c r="F64" s="157"/>
      <c r="G64" s="157"/>
      <c r="H64" s="157"/>
      <c r="I64" s="158"/>
      <c r="J64" s="159">
        <f>J220</f>
        <v>0</v>
      </c>
      <c r="K64" s="160"/>
    </row>
    <row r="65" spans="2:11" s="8" customFormat="1" ht="19.899999999999999" customHeight="1">
      <c r="B65" s="154"/>
      <c r="C65" s="155"/>
      <c r="D65" s="156" t="s">
        <v>202</v>
      </c>
      <c r="E65" s="157"/>
      <c r="F65" s="157"/>
      <c r="G65" s="157"/>
      <c r="H65" s="157"/>
      <c r="I65" s="158"/>
      <c r="J65" s="159">
        <f>J258</f>
        <v>0</v>
      </c>
      <c r="K65" s="160"/>
    </row>
    <row r="66" spans="2:11" s="8" customFormat="1" ht="14.85" customHeight="1">
      <c r="B66" s="154"/>
      <c r="C66" s="155"/>
      <c r="D66" s="156" t="s">
        <v>407</v>
      </c>
      <c r="E66" s="157"/>
      <c r="F66" s="157"/>
      <c r="G66" s="157"/>
      <c r="H66" s="157"/>
      <c r="I66" s="158"/>
      <c r="J66" s="159">
        <f>J259</f>
        <v>0</v>
      </c>
      <c r="K66" s="160"/>
    </row>
    <row r="67" spans="2:11" s="8" customFormat="1" ht="14.85" customHeight="1">
      <c r="B67" s="154"/>
      <c r="C67" s="155"/>
      <c r="D67" s="156" t="s">
        <v>203</v>
      </c>
      <c r="E67" s="157"/>
      <c r="F67" s="157"/>
      <c r="G67" s="157"/>
      <c r="H67" s="157"/>
      <c r="I67" s="158"/>
      <c r="J67" s="159">
        <f>J346</f>
        <v>0</v>
      </c>
      <c r="K67" s="160"/>
    </row>
    <row r="68" spans="2:11" s="8" customFormat="1" ht="19.899999999999999" customHeight="1">
      <c r="B68" s="154"/>
      <c r="C68" s="155"/>
      <c r="D68" s="156" t="s">
        <v>408</v>
      </c>
      <c r="E68" s="157"/>
      <c r="F68" s="157"/>
      <c r="G68" s="157"/>
      <c r="H68" s="157"/>
      <c r="I68" s="158"/>
      <c r="J68" s="159">
        <f>J364</f>
        <v>0</v>
      </c>
      <c r="K68" s="160"/>
    </row>
    <row r="69" spans="2:11" s="8" customFormat="1" ht="14.85" customHeight="1">
      <c r="B69" s="154"/>
      <c r="C69" s="155"/>
      <c r="D69" s="156" t="s">
        <v>409</v>
      </c>
      <c r="E69" s="157"/>
      <c r="F69" s="157"/>
      <c r="G69" s="157"/>
      <c r="H69" s="157"/>
      <c r="I69" s="158"/>
      <c r="J69" s="159">
        <f>J365</f>
        <v>0</v>
      </c>
      <c r="K69" s="160"/>
    </row>
    <row r="70" spans="2:11" s="8" customFormat="1" ht="19.899999999999999" customHeight="1">
      <c r="B70" s="154"/>
      <c r="C70" s="155"/>
      <c r="D70" s="156" t="s">
        <v>204</v>
      </c>
      <c r="E70" s="157"/>
      <c r="F70" s="157"/>
      <c r="G70" s="157"/>
      <c r="H70" s="157"/>
      <c r="I70" s="158"/>
      <c r="J70" s="159">
        <f>J375</f>
        <v>0</v>
      </c>
      <c r="K70" s="160"/>
    </row>
    <row r="71" spans="2:11" s="8" customFormat="1" ht="14.85" customHeight="1">
      <c r="B71" s="154"/>
      <c r="C71" s="155"/>
      <c r="D71" s="156" t="s">
        <v>410</v>
      </c>
      <c r="E71" s="157"/>
      <c r="F71" s="157"/>
      <c r="G71" s="157"/>
      <c r="H71" s="157"/>
      <c r="I71" s="158"/>
      <c r="J71" s="159">
        <f>J376</f>
        <v>0</v>
      </c>
      <c r="K71" s="160"/>
    </row>
    <row r="72" spans="2:11" s="8" customFormat="1" ht="14.85" customHeight="1">
      <c r="B72" s="154"/>
      <c r="C72" s="155"/>
      <c r="D72" s="156" t="s">
        <v>411</v>
      </c>
      <c r="E72" s="157"/>
      <c r="F72" s="157"/>
      <c r="G72" s="157"/>
      <c r="H72" s="157"/>
      <c r="I72" s="158"/>
      <c r="J72" s="159">
        <f>J413</f>
        <v>0</v>
      </c>
      <c r="K72" s="160"/>
    </row>
    <row r="73" spans="2:11" s="8" customFormat="1" ht="14.85" customHeight="1">
      <c r="B73" s="154"/>
      <c r="C73" s="155"/>
      <c r="D73" s="156" t="s">
        <v>412</v>
      </c>
      <c r="E73" s="157"/>
      <c r="F73" s="157"/>
      <c r="G73" s="157"/>
      <c r="H73" s="157"/>
      <c r="I73" s="158"/>
      <c r="J73" s="159">
        <f>J430</f>
        <v>0</v>
      </c>
      <c r="K73" s="160"/>
    </row>
    <row r="74" spans="2:11" s="8" customFormat="1" ht="14.85" customHeight="1">
      <c r="B74" s="154"/>
      <c r="C74" s="155"/>
      <c r="D74" s="156" t="s">
        <v>205</v>
      </c>
      <c r="E74" s="157"/>
      <c r="F74" s="157"/>
      <c r="G74" s="157"/>
      <c r="H74" s="157"/>
      <c r="I74" s="158"/>
      <c r="J74" s="159">
        <f>J438</f>
        <v>0</v>
      </c>
      <c r="K74" s="160"/>
    </row>
    <row r="75" spans="2:11" s="8" customFormat="1" ht="14.85" customHeight="1">
      <c r="B75" s="154"/>
      <c r="C75" s="155"/>
      <c r="D75" s="156" t="s">
        <v>206</v>
      </c>
      <c r="E75" s="157"/>
      <c r="F75" s="157"/>
      <c r="G75" s="157"/>
      <c r="H75" s="157"/>
      <c r="I75" s="158"/>
      <c r="J75" s="159">
        <f>J448</f>
        <v>0</v>
      </c>
      <c r="K75" s="160"/>
    </row>
    <row r="76" spans="2:11" s="8" customFormat="1" ht="19.899999999999999" customHeight="1">
      <c r="B76" s="154"/>
      <c r="C76" s="155"/>
      <c r="D76" s="156" t="s">
        <v>413</v>
      </c>
      <c r="E76" s="157"/>
      <c r="F76" s="157"/>
      <c r="G76" s="157"/>
      <c r="H76" s="157"/>
      <c r="I76" s="158"/>
      <c r="J76" s="159">
        <f>J449</f>
        <v>0</v>
      </c>
      <c r="K76" s="160"/>
    </row>
    <row r="77" spans="2:11" s="8" customFormat="1" ht="14.85" customHeight="1">
      <c r="B77" s="154"/>
      <c r="C77" s="155"/>
      <c r="D77" s="156" t="s">
        <v>414</v>
      </c>
      <c r="E77" s="157"/>
      <c r="F77" s="157"/>
      <c r="G77" s="157"/>
      <c r="H77" s="157"/>
      <c r="I77" s="158"/>
      <c r="J77" s="159">
        <f>J450</f>
        <v>0</v>
      </c>
      <c r="K77" s="160"/>
    </row>
    <row r="78" spans="2:11" s="8" customFormat="1" ht="14.85" customHeight="1">
      <c r="B78" s="154"/>
      <c r="C78" s="155"/>
      <c r="D78" s="156" t="s">
        <v>415</v>
      </c>
      <c r="E78" s="157"/>
      <c r="F78" s="157"/>
      <c r="G78" s="157"/>
      <c r="H78" s="157"/>
      <c r="I78" s="158"/>
      <c r="J78" s="159">
        <f>J462</f>
        <v>0</v>
      </c>
      <c r="K78" s="160"/>
    </row>
    <row r="79" spans="2:11" s="8" customFormat="1" ht="19.899999999999999" customHeight="1">
      <c r="B79" s="154"/>
      <c r="C79" s="155"/>
      <c r="D79" s="156" t="s">
        <v>207</v>
      </c>
      <c r="E79" s="157"/>
      <c r="F79" s="157"/>
      <c r="G79" s="157"/>
      <c r="H79" s="157"/>
      <c r="I79" s="158"/>
      <c r="J79" s="159">
        <f>J465</f>
        <v>0</v>
      </c>
      <c r="K79" s="160"/>
    </row>
    <row r="80" spans="2:11" s="8" customFormat="1" ht="14.85" customHeight="1">
      <c r="B80" s="154"/>
      <c r="C80" s="155"/>
      <c r="D80" s="156" t="s">
        <v>416</v>
      </c>
      <c r="E80" s="157"/>
      <c r="F80" s="157"/>
      <c r="G80" s="157"/>
      <c r="H80" s="157"/>
      <c r="I80" s="158"/>
      <c r="J80" s="159">
        <f>J466</f>
        <v>0</v>
      </c>
      <c r="K80" s="160"/>
    </row>
    <row r="81" spans="2:12" s="8" customFormat="1" ht="14.85" customHeight="1">
      <c r="B81" s="154"/>
      <c r="C81" s="155"/>
      <c r="D81" s="156" t="s">
        <v>208</v>
      </c>
      <c r="E81" s="157"/>
      <c r="F81" s="157"/>
      <c r="G81" s="157"/>
      <c r="H81" s="157"/>
      <c r="I81" s="158"/>
      <c r="J81" s="159">
        <f>J481</f>
        <v>0</v>
      </c>
      <c r="K81" s="160"/>
    </row>
    <row r="82" spans="2:12" s="8" customFormat="1" ht="14.85" customHeight="1">
      <c r="B82" s="154"/>
      <c r="C82" s="155"/>
      <c r="D82" s="156" t="s">
        <v>417</v>
      </c>
      <c r="E82" s="157"/>
      <c r="F82" s="157"/>
      <c r="G82" s="157"/>
      <c r="H82" s="157"/>
      <c r="I82" s="158"/>
      <c r="J82" s="159">
        <f>J511</f>
        <v>0</v>
      </c>
      <c r="K82" s="160"/>
    </row>
    <row r="83" spans="2:12" s="8" customFormat="1" ht="14.85" customHeight="1">
      <c r="B83" s="154"/>
      <c r="C83" s="155"/>
      <c r="D83" s="156" t="s">
        <v>209</v>
      </c>
      <c r="E83" s="157"/>
      <c r="F83" s="157"/>
      <c r="G83" s="157"/>
      <c r="H83" s="157"/>
      <c r="I83" s="158"/>
      <c r="J83" s="159">
        <f>J513</f>
        <v>0</v>
      </c>
      <c r="K83" s="160"/>
    </row>
    <row r="84" spans="2:12" s="1" customFormat="1" ht="21.75" customHeight="1">
      <c r="B84" s="39"/>
      <c r="C84" s="40"/>
      <c r="D84" s="40"/>
      <c r="E84" s="40"/>
      <c r="F84" s="40"/>
      <c r="G84" s="40"/>
      <c r="H84" s="40"/>
      <c r="I84" s="116"/>
      <c r="J84" s="40"/>
      <c r="K84" s="43"/>
    </row>
    <row r="85" spans="2:12" s="1" customFormat="1" ht="6.95" customHeight="1">
      <c r="B85" s="54"/>
      <c r="C85" s="55"/>
      <c r="D85" s="55"/>
      <c r="E85" s="55"/>
      <c r="F85" s="55"/>
      <c r="G85" s="55"/>
      <c r="H85" s="55"/>
      <c r="I85" s="137"/>
      <c r="J85" s="55"/>
      <c r="K85" s="56"/>
    </row>
    <row r="89" spans="2:12" s="1" customFormat="1" ht="6.95" customHeight="1">
      <c r="B89" s="57"/>
      <c r="C89" s="58"/>
      <c r="D89" s="58"/>
      <c r="E89" s="58"/>
      <c r="F89" s="58"/>
      <c r="G89" s="58"/>
      <c r="H89" s="58"/>
      <c r="I89" s="140"/>
      <c r="J89" s="58"/>
      <c r="K89" s="58"/>
      <c r="L89" s="59"/>
    </row>
    <row r="90" spans="2:12" s="1" customFormat="1" ht="36.950000000000003" customHeight="1">
      <c r="B90" s="39"/>
      <c r="C90" s="60" t="s">
        <v>130</v>
      </c>
      <c r="D90" s="61"/>
      <c r="E90" s="61"/>
      <c r="F90" s="61"/>
      <c r="G90" s="61"/>
      <c r="H90" s="61"/>
      <c r="I90" s="161"/>
      <c r="J90" s="61"/>
      <c r="K90" s="61"/>
      <c r="L90" s="59"/>
    </row>
    <row r="91" spans="2:12" s="1" customFormat="1" ht="6.95" customHeight="1">
      <c r="B91" s="39"/>
      <c r="C91" s="61"/>
      <c r="D91" s="61"/>
      <c r="E91" s="61"/>
      <c r="F91" s="61"/>
      <c r="G91" s="61"/>
      <c r="H91" s="61"/>
      <c r="I91" s="161"/>
      <c r="J91" s="61"/>
      <c r="K91" s="61"/>
      <c r="L91" s="59"/>
    </row>
    <row r="92" spans="2:12" s="1" customFormat="1" ht="14.45" customHeight="1">
      <c r="B92" s="39"/>
      <c r="C92" s="63" t="s">
        <v>18</v>
      </c>
      <c r="D92" s="61"/>
      <c r="E92" s="61"/>
      <c r="F92" s="61"/>
      <c r="G92" s="61"/>
      <c r="H92" s="61"/>
      <c r="I92" s="161"/>
      <c r="J92" s="61"/>
      <c r="K92" s="61"/>
      <c r="L92" s="59"/>
    </row>
    <row r="93" spans="2:12" s="1" customFormat="1" ht="16.5" customHeight="1">
      <c r="B93" s="39"/>
      <c r="C93" s="61"/>
      <c r="D93" s="61"/>
      <c r="E93" s="358" t="str">
        <f>E7</f>
        <v>Sportovní areál Načeradec</v>
      </c>
      <c r="F93" s="359"/>
      <c r="G93" s="359"/>
      <c r="H93" s="359"/>
      <c r="I93" s="161"/>
      <c r="J93" s="61"/>
      <c r="K93" s="61"/>
      <c r="L93" s="59"/>
    </row>
    <row r="94" spans="2:12" s="1" customFormat="1" ht="14.45" customHeight="1">
      <c r="B94" s="39"/>
      <c r="C94" s="63" t="s">
        <v>119</v>
      </c>
      <c r="D94" s="61"/>
      <c r="E94" s="61"/>
      <c r="F94" s="61"/>
      <c r="G94" s="61"/>
      <c r="H94" s="61"/>
      <c r="I94" s="161"/>
      <c r="J94" s="61"/>
      <c r="K94" s="61"/>
      <c r="L94" s="59"/>
    </row>
    <row r="95" spans="2:12" s="1" customFormat="1" ht="17.25" customHeight="1">
      <c r="B95" s="39"/>
      <c r="C95" s="61"/>
      <c r="D95" s="61"/>
      <c r="E95" s="353" t="str">
        <f>E9</f>
        <v>SO 04 - Běžecká dráha</v>
      </c>
      <c r="F95" s="360"/>
      <c r="G95" s="360"/>
      <c r="H95" s="360"/>
      <c r="I95" s="161"/>
      <c r="J95" s="61"/>
      <c r="K95" s="61"/>
      <c r="L95" s="59"/>
    </row>
    <row r="96" spans="2:12" s="1" customFormat="1" ht="6.95" customHeight="1">
      <c r="B96" s="39"/>
      <c r="C96" s="61"/>
      <c r="D96" s="61"/>
      <c r="E96" s="61"/>
      <c r="F96" s="61"/>
      <c r="G96" s="61"/>
      <c r="H96" s="61"/>
      <c r="I96" s="161"/>
      <c r="J96" s="61"/>
      <c r="K96" s="61"/>
      <c r="L96" s="59"/>
    </row>
    <row r="97" spans="2:65" s="1" customFormat="1" ht="18" customHeight="1">
      <c r="B97" s="39"/>
      <c r="C97" s="63" t="s">
        <v>23</v>
      </c>
      <c r="D97" s="61"/>
      <c r="E97" s="61"/>
      <c r="F97" s="162" t="str">
        <f>F12</f>
        <v>Načeradec</v>
      </c>
      <c r="G97" s="61"/>
      <c r="H97" s="61"/>
      <c r="I97" s="163" t="s">
        <v>25</v>
      </c>
      <c r="J97" s="71" t="str">
        <f>IF(J12="","",J12)</f>
        <v>3. 4. 2019</v>
      </c>
      <c r="K97" s="61"/>
      <c r="L97" s="59"/>
    </row>
    <row r="98" spans="2:65" s="1" customFormat="1" ht="6.95" customHeight="1">
      <c r="B98" s="39"/>
      <c r="C98" s="61"/>
      <c r="D98" s="61"/>
      <c r="E98" s="61"/>
      <c r="F98" s="61"/>
      <c r="G98" s="61"/>
      <c r="H98" s="61"/>
      <c r="I98" s="161"/>
      <c r="J98" s="61"/>
      <c r="K98" s="61"/>
      <c r="L98" s="59"/>
    </row>
    <row r="99" spans="2:65" s="1" customFormat="1" ht="15">
      <c r="B99" s="39"/>
      <c r="C99" s="63" t="s">
        <v>27</v>
      </c>
      <c r="D99" s="61"/>
      <c r="E99" s="61"/>
      <c r="F99" s="162" t="str">
        <f>E15</f>
        <v>Městys Načeradec</v>
      </c>
      <c r="G99" s="61"/>
      <c r="H99" s="61"/>
      <c r="I99" s="163" t="s">
        <v>35</v>
      </c>
      <c r="J99" s="162" t="str">
        <f>E21</f>
        <v>Ing. Jaroslav Čepický</v>
      </c>
      <c r="K99" s="61"/>
      <c r="L99" s="59"/>
    </row>
    <row r="100" spans="2:65" s="1" customFormat="1" ht="14.45" customHeight="1">
      <c r="B100" s="39"/>
      <c r="C100" s="63" t="s">
        <v>33</v>
      </c>
      <c r="D100" s="61"/>
      <c r="E100" s="61"/>
      <c r="F100" s="162" t="str">
        <f>IF(E18="","",E18)</f>
        <v/>
      </c>
      <c r="G100" s="61"/>
      <c r="H100" s="61"/>
      <c r="I100" s="161"/>
      <c r="J100" s="61"/>
      <c r="K100" s="61"/>
      <c r="L100" s="59"/>
    </row>
    <row r="101" spans="2:65" s="1" customFormat="1" ht="10.35" customHeight="1">
      <c r="B101" s="39"/>
      <c r="C101" s="61"/>
      <c r="D101" s="61"/>
      <c r="E101" s="61"/>
      <c r="F101" s="61"/>
      <c r="G101" s="61"/>
      <c r="H101" s="61"/>
      <c r="I101" s="161"/>
      <c r="J101" s="61"/>
      <c r="K101" s="61"/>
      <c r="L101" s="59"/>
    </row>
    <row r="102" spans="2:65" s="9" customFormat="1" ht="29.25" customHeight="1">
      <c r="B102" s="164"/>
      <c r="C102" s="165" t="s">
        <v>131</v>
      </c>
      <c r="D102" s="166" t="s">
        <v>60</v>
      </c>
      <c r="E102" s="166" t="s">
        <v>56</v>
      </c>
      <c r="F102" s="166" t="s">
        <v>132</v>
      </c>
      <c r="G102" s="166" t="s">
        <v>133</v>
      </c>
      <c r="H102" s="166" t="s">
        <v>134</v>
      </c>
      <c r="I102" s="167" t="s">
        <v>135</v>
      </c>
      <c r="J102" s="166" t="s">
        <v>123</v>
      </c>
      <c r="K102" s="168" t="s">
        <v>136</v>
      </c>
      <c r="L102" s="169"/>
      <c r="M102" s="79" t="s">
        <v>137</v>
      </c>
      <c r="N102" s="80" t="s">
        <v>45</v>
      </c>
      <c r="O102" s="80" t="s">
        <v>138</v>
      </c>
      <c r="P102" s="80" t="s">
        <v>139</v>
      </c>
      <c r="Q102" s="80" t="s">
        <v>140</v>
      </c>
      <c r="R102" s="80" t="s">
        <v>141</v>
      </c>
      <c r="S102" s="80" t="s">
        <v>142</v>
      </c>
      <c r="T102" s="81" t="s">
        <v>143</v>
      </c>
    </row>
    <row r="103" spans="2:65" s="1" customFormat="1" ht="29.25" customHeight="1">
      <c r="B103" s="39"/>
      <c r="C103" s="85" t="s">
        <v>124</v>
      </c>
      <c r="D103" s="61"/>
      <c r="E103" s="61"/>
      <c r="F103" s="61"/>
      <c r="G103" s="61"/>
      <c r="H103" s="61"/>
      <c r="I103" s="161"/>
      <c r="J103" s="170">
        <f>BK103</f>
        <v>0</v>
      </c>
      <c r="K103" s="61"/>
      <c r="L103" s="59"/>
      <c r="M103" s="82"/>
      <c r="N103" s="83"/>
      <c r="O103" s="83"/>
      <c r="P103" s="171">
        <f>P104</f>
        <v>0</v>
      </c>
      <c r="Q103" s="83"/>
      <c r="R103" s="171">
        <f>R104</f>
        <v>487.27321078</v>
      </c>
      <c r="S103" s="83"/>
      <c r="T103" s="172">
        <f>T104</f>
        <v>0</v>
      </c>
      <c r="AT103" s="22" t="s">
        <v>74</v>
      </c>
      <c r="AU103" s="22" t="s">
        <v>125</v>
      </c>
      <c r="BK103" s="173">
        <f>BK104</f>
        <v>0</v>
      </c>
    </row>
    <row r="104" spans="2:65" s="10" customFormat="1" ht="37.35" customHeight="1">
      <c r="B104" s="174"/>
      <c r="C104" s="175"/>
      <c r="D104" s="176" t="s">
        <v>74</v>
      </c>
      <c r="E104" s="177" t="s">
        <v>212</v>
      </c>
      <c r="F104" s="177" t="s">
        <v>213</v>
      </c>
      <c r="G104" s="175"/>
      <c r="H104" s="175"/>
      <c r="I104" s="178"/>
      <c r="J104" s="179">
        <f>BK104</f>
        <v>0</v>
      </c>
      <c r="K104" s="175"/>
      <c r="L104" s="180"/>
      <c r="M104" s="181"/>
      <c r="N104" s="182"/>
      <c r="O104" s="182"/>
      <c r="P104" s="183">
        <f>P105+P258+P364+P375+P449+P465</f>
        <v>0</v>
      </c>
      <c r="Q104" s="182"/>
      <c r="R104" s="183">
        <f>R105+R258+R364+R375+R449+R465</f>
        <v>487.27321078</v>
      </c>
      <c r="S104" s="182"/>
      <c r="T104" s="184">
        <f>T105+T258+T364+T375+T449+T465</f>
        <v>0</v>
      </c>
      <c r="AR104" s="185" t="s">
        <v>83</v>
      </c>
      <c r="AT104" s="186" t="s">
        <v>74</v>
      </c>
      <c r="AU104" s="186" t="s">
        <v>75</v>
      </c>
      <c r="AY104" s="185" t="s">
        <v>147</v>
      </c>
      <c r="BK104" s="187">
        <f>BK105+BK258+BK364+BK375+BK449+BK465</f>
        <v>0</v>
      </c>
    </row>
    <row r="105" spans="2:65" s="10" customFormat="1" ht="19.899999999999999" customHeight="1">
      <c r="B105" s="174"/>
      <c r="C105" s="175"/>
      <c r="D105" s="176" t="s">
        <v>74</v>
      </c>
      <c r="E105" s="188" t="s">
        <v>83</v>
      </c>
      <c r="F105" s="188" t="s">
        <v>214</v>
      </c>
      <c r="G105" s="175"/>
      <c r="H105" s="175"/>
      <c r="I105" s="178"/>
      <c r="J105" s="189">
        <f>BK105</f>
        <v>0</v>
      </c>
      <c r="K105" s="175"/>
      <c r="L105" s="180"/>
      <c r="M105" s="181"/>
      <c r="N105" s="182"/>
      <c r="O105" s="182"/>
      <c r="P105" s="183">
        <f>P106+P112+P158+P172+P189+P220</f>
        <v>0</v>
      </c>
      <c r="Q105" s="182"/>
      <c r="R105" s="183">
        <f>R106+R112+R158+R172+R189+R220</f>
        <v>103.24051839999998</v>
      </c>
      <c r="S105" s="182"/>
      <c r="T105" s="184">
        <f>T106+T112+T158+T172+T189+T220</f>
        <v>0</v>
      </c>
      <c r="AR105" s="185" t="s">
        <v>83</v>
      </c>
      <c r="AT105" s="186" t="s">
        <v>74</v>
      </c>
      <c r="AU105" s="186" t="s">
        <v>83</v>
      </c>
      <c r="AY105" s="185" t="s">
        <v>147</v>
      </c>
      <c r="BK105" s="187">
        <f>BK106+BK112+BK158+BK172+BK189+BK220</f>
        <v>0</v>
      </c>
    </row>
    <row r="106" spans="2:65" s="10" customFormat="1" ht="14.85" customHeight="1">
      <c r="B106" s="174"/>
      <c r="C106" s="175"/>
      <c r="D106" s="176" t="s">
        <v>74</v>
      </c>
      <c r="E106" s="188" t="s">
        <v>278</v>
      </c>
      <c r="F106" s="188" t="s">
        <v>418</v>
      </c>
      <c r="G106" s="175"/>
      <c r="H106" s="175"/>
      <c r="I106" s="178"/>
      <c r="J106" s="189">
        <f>BK106</f>
        <v>0</v>
      </c>
      <c r="K106" s="175"/>
      <c r="L106" s="180"/>
      <c r="M106" s="181"/>
      <c r="N106" s="182"/>
      <c r="O106" s="182"/>
      <c r="P106" s="183">
        <f>SUM(P107:P111)</f>
        <v>0</v>
      </c>
      <c r="Q106" s="182"/>
      <c r="R106" s="183">
        <f>SUM(R107:R111)</f>
        <v>0</v>
      </c>
      <c r="S106" s="182"/>
      <c r="T106" s="184">
        <f>SUM(T107:T111)</f>
        <v>0</v>
      </c>
      <c r="AR106" s="185" t="s">
        <v>83</v>
      </c>
      <c r="AT106" s="186" t="s">
        <v>74</v>
      </c>
      <c r="AU106" s="186" t="s">
        <v>85</v>
      </c>
      <c r="AY106" s="185" t="s">
        <v>147</v>
      </c>
      <c r="BK106" s="187">
        <f>SUM(BK107:BK111)</f>
        <v>0</v>
      </c>
    </row>
    <row r="107" spans="2:65" s="1" customFormat="1" ht="38.25" customHeight="1">
      <c r="B107" s="39"/>
      <c r="C107" s="190" t="s">
        <v>83</v>
      </c>
      <c r="D107" s="190" t="s">
        <v>150</v>
      </c>
      <c r="E107" s="191" t="s">
        <v>419</v>
      </c>
      <c r="F107" s="192" t="s">
        <v>420</v>
      </c>
      <c r="G107" s="193" t="s">
        <v>219</v>
      </c>
      <c r="H107" s="194">
        <v>364.13400000000001</v>
      </c>
      <c r="I107" s="195"/>
      <c r="J107" s="196">
        <f>ROUND(I107*H107,2)</f>
        <v>0</v>
      </c>
      <c r="K107" s="192" t="s">
        <v>154</v>
      </c>
      <c r="L107" s="59"/>
      <c r="M107" s="197" t="s">
        <v>21</v>
      </c>
      <c r="N107" s="198" t="s">
        <v>46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166</v>
      </c>
      <c r="AT107" s="22" t="s">
        <v>150</v>
      </c>
      <c r="AU107" s="22" t="s">
        <v>160</v>
      </c>
      <c r="AY107" s="22" t="s">
        <v>147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83</v>
      </c>
      <c r="BK107" s="201">
        <f>ROUND(I107*H107,2)</f>
        <v>0</v>
      </c>
      <c r="BL107" s="22" t="s">
        <v>166</v>
      </c>
      <c r="BM107" s="22" t="s">
        <v>421</v>
      </c>
    </row>
    <row r="108" spans="2:65" s="12" customFormat="1">
      <c r="B108" s="213"/>
      <c r="C108" s="214"/>
      <c r="D108" s="204" t="s">
        <v>186</v>
      </c>
      <c r="E108" s="215" t="s">
        <v>21</v>
      </c>
      <c r="F108" s="216" t="s">
        <v>422</v>
      </c>
      <c r="G108" s="214"/>
      <c r="H108" s="217">
        <v>364.13400000000001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186</v>
      </c>
      <c r="AU108" s="223" t="s">
        <v>160</v>
      </c>
      <c r="AV108" s="12" t="s">
        <v>85</v>
      </c>
      <c r="AW108" s="12" t="s">
        <v>38</v>
      </c>
      <c r="AX108" s="12" t="s">
        <v>75</v>
      </c>
      <c r="AY108" s="223" t="s">
        <v>147</v>
      </c>
    </row>
    <row r="109" spans="2:65" s="1" customFormat="1" ht="38.25" customHeight="1">
      <c r="B109" s="39"/>
      <c r="C109" s="190" t="s">
        <v>85</v>
      </c>
      <c r="D109" s="190" t="s">
        <v>150</v>
      </c>
      <c r="E109" s="191" t="s">
        <v>423</v>
      </c>
      <c r="F109" s="192" t="s">
        <v>424</v>
      </c>
      <c r="G109" s="193" t="s">
        <v>219</v>
      </c>
      <c r="H109" s="194">
        <v>364.13400000000001</v>
      </c>
      <c r="I109" s="195"/>
      <c r="J109" s="196">
        <f>ROUND(I109*H109,2)</f>
        <v>0</v>
      </c>
      <c r="K109" s="192" t="s">
        <v>154</v>
      </c>
      <c r="L109" s="59"/>
      <c r="M109" s="197" t="s">
        <v>21</v>
      </c>
      <c r="N109" s="198" t="s">
        <v>46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166</v>
      </c>
      <c r="AT109" s="22" t="s">
        <v>150</v>
      </c>
      <c r="AU109" s="22" t="s">
        <v>160</v>
      </c>
      <c r="AY109" s="22" t="s">
        <v>147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83</v>
      </c>
      <c r="BK109" s="201">
        <f>ROUND(I109*H109,2)</f>
        <v>0</v>
      </c>
      <c r="BL109" s="22" t="s">
        <v>166</v>
      </c>
      <c r="BM109" s="22" t="s">
        <v>425</v>
      </c>
    </row>
    <row r="110" spans="2:65" s="11" customFormat="1">
      <c r="B110" s="202"/>
      <c r="C110" s="203"/>
      <c r="D110" s="204" t="s">
        <v>186</v>
      </c>
      <c r="E110" s="205" t="s">
        <v>21</v>
      </c>
      <c r="F110" s="206" t="s">
        <v>426</v>
      </c>
      <c r="G110" s="203"/>
      <c r="H110" s="205" t="s">
        <v>21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186</v>
      </c>
      <c r="AU110" s="212" t="s">
        <v>160</v>
      </c>
      <c r="AV110" s="11" t="s">
        <v>83</v>
      </c>
      <c r="AW110" s="11" t="s">
        <v>38</v>
      </c>
      <c r="AX110" s="11" t="s">
        <v>75</v>
      </c>
      <c r="AY110" s="212" t="s">
        <v>147</v>
      </c>
    </row>
    <row r="111" spans="2:65" s="12" customFormat="1">
      <c r="B111" s="213"/>
      <c r="C111" s="214"/>
      <c r="D111" s="204" t="s">
        <v>186</v>
      </c>
      <c r="E111" s="215" t="s">
        <v>21</v>
      </c>
      <c r="F111" s="216" t="s">
        <v>427</v>
      </c>
      <c r="G111" s="214"/>
      <c r="H111" s="217">
        <v>364.13400000000001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186</v>
      </c>
      <c r="AU111" s="223" t="s">
        <v>160</v>
      </c>
      <c r="AV111" s="12" t="s">
        <v>85</v>
      </c>
      <c r="AW111" s="12" t="s">
        <v>38</v>
      </c>
      <c r="AX111" s="12" t="s">
        <v>75</v>
      </c>
      <c r="AY111" s="223" t="s">
        <v>147</v>
      </c>
    </row>
    <row r="112" spans="2:65" s="10" customFormat="1" ht="22.35" customHeight="1">
      <c r="B112" s="174"/>
      <c r="C112" s="175"/>
      <c r="D112" s="176" t="s">
        <v>74</v>
      </c>
      <c r="E112" s="188" t="s">
        <v>215</v>
      </c>
      <c r="F112" s="188" t="s">
        <v>216</v>
      </c>
      <c r="G112" s="175"/>
      <c r="H112" s="175"/>
      <c r="I112" s="178"/>
      <c r="J112" s="189">
        <f>BK112</f>
        <v>0</v>
      </c>
      <c r="K112" s="175"/>
      <c r="L112" s="180"/>
      <c r="M112" s="181"/>
      <c r="N112" s="182"/>
      <c r="O112" s="182"/>
      <c r="P112" s="183">
        <f>SUM(P113:P157)</f>
        <v>0</v>
      </c>
      <c r="Q112" s="182"/>
      <c r="R112" s="183">
        <f>SUM(R113:R157)</f>
        <v>0</v>
      </c>
      <c r="S112" s="182"/>
      <c r="T112" s="184">
        <f>SUM(T113:T157)</f>
        <v>0</v>
      </c>
      <c r="AR112" s="185" t="s">
        <v>83</v>
      </c>
      <c r="AT112" s="186" t="s">
        <v>74</v>
      </c>
      <c r="AU112" s="186" t="s">
        <v>85</v>
      </c>
      <c r="AY112" s="185" t="s">
        <v>147</v>
      </c>
      <c r="BK112" s="187">
        <f>SUM(BK113:BK157)</f>
        <v>0</v>
      </c>
    </row>
    <row r="113" spans="2:65" s="1" customFormat="1" ht="25.5" customHeight="1">
      <c r="B113" s="39"/>
      <c r="C113" s="190" t="s">
        <v>160</v>
      </c>
      <c r="D113" s="190" t="s">
        <v>150</v>
      </c>
      <c r="E113" s="191" t="s">
        <v>428</v>
      </c>
      <c r="F113" s="192" t="s">
        <v>429</v>
      </c>
      <c r="G113" s="193" t="s">
        <v>219</v>
      </c>
      <c r="H113" s="194">
        <v>202.17599999999999</v>
      </c>
      <c r="I113" s="195"/>
      <c r="J113" s="196">
        <f>ROUND(I113*H113,2)</f>
        <v>0</v>
      </c>
      <c r="K113" s="192" t="s">
        <v>154</v>
      </c>
      <c r="L113" s="59"/>
      <c r="M113" s="197" t="s">
        <v>21</v>
      </c>
      <c r="N113" s="198" t="s">
        <v>46</v>
      </c>
      <c r="O113" s="40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22" t="s">
        <v>166</v>
      </c>
      <c r="AT113" s="22" t="s">
        <v>150</v>
      </c>
      <c r="AU113" s="22" t="s">
        <v>160</v>
      </c>
      <c r="AY113" s="22" t="s">
        <v>147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2" t="s">
        <v>83</v>
      </c>
      <c r="BK113" s="201">
        <f>ROUND(I113*H113,2)</f>
        <v>0</v>
      </c>
      <c r="BL113" s="22" t="s">
        <v>166</v>
      </c>
      <c r="BM113" s="22" t="s">
        <v>430</v>
      </c>
    </row>
    <row r="114" spans="2:65" s="11" customFormat="1">
      <c r="B114" s="202"/>
      <c r="C114" s="203"/>
      <c r="D114" s="204" t="s">
        <v>186</v>
      </c>
      <c r="E114" s="205" t="s">
        <v>21</v>
      </c>
      <c r="F114" s="206" t="s">
        <v>431</v>
      </c>
      <c r="G114" s="203"/>
      <c r="H114" s="205" t="s">
        <v>21</v>
      </c>
      <c r="I114" s="207"/>
      <c r="J114" s="203"/>
      <c r="K114" s="203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186</v>
      </c>
      <c r="AU114" s="212" t="s">
        <v>160</v>
      </c>
      <c r="AV114" s="11" t="s">
        <v>83</v>
      </c>
      <c r="AW114" s="11" t="s">
        <v>38</v>
      </c>
      <c r="AX114" s="11" t="s">
        <v>75</v>
      </c>
      <c r="AY114" s="212" t="s">
        <v>147</v>
      </c>
    </row>
    <row r="115" spans="2:65" s="12" customFormat="1">
      <c r="B115" s="213"/>
      <c r="C115" s="214"/>
      <c r="D115" s="204" t="s">
        <v>186</v>
      </c>
      <c r="E115" s="215" t="s">
        <v>21</v>
      </c>
      <c r="F115" s="216" t="s">
        <v>432</v>
      </c>
      <c r="G115" s="214"/>
      <c r="H115" s="217">
        <v>78.623999999999995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186</v>
      </c>
      <c r="AU115" s="223" t="s">
        <v>160</v>
      </c>
      <c r="AV115" s="12" t="s">
        <v>85</v>
      </c>
      <c r="AW115" s="12" t="s">
        <v>38</v>
      </c>
      <c r="AX115" s="12" t="s">
        <v>75</v>
      </c>
      <c r="AY115" s="223" t="s">
        <v>147</v>
      </c>
    </row>
    <row r="116" spans="2:65" s="12" customFormat="1">
      <c r="B116" s="213"/>
      <c r="C116" s="214"/>
      <c r="D116" s="204" t="s">
        <v>186</v>
      </c>
      <c r="E116" s="215" t="s">
        <v>21</v>
      </c>
      <c r="F116" s="216" t="s">
        <v>433</v>
      </c>
      <c r="G116" s="214"/>
      <c r="H116" s="217">
        <v>123.55200000000001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186</v>
      </c>
      <c r="AU116" s="223" t="s">
        <v>160</v>
      </c>
      <c r="AV116" s="12" t="s">
        <v>85</v>
      </c>
      <c r="AW116" s="12" t="s">
        <v>38</v>
      </c>
      <c r="AX116" s="12" t="s">
        <v>75</v>
      </c>
      <c r="AY116" s="223" t="s">
        <v>147</v>
      </c>
    </row>
    <row r="117" spans="2:65" s="1" customFormat="1" ht="25.5" customHeight="1">
      <c r="B117" s="39"/>
      <c r="C117" s="190" t="s">
        <v>166</v>
      </c>
      <c r="D117" s="190" t="s">
        <v>150</v>
      </c>
      <c r="E117" s="191" t="s">
        <v>434</v>
      </c>
      <c r="F117" s="192" t="s">
        <v>435</v>
      </c>
      <c r="G117" s="193" t="s">
        <v>219</v>
      </c>
      <c r="H117" s="194">
        <v>202.17599999999999</v>
      </c>
      <c r="I117" s="195"/>
      <c r="J117" s="196">
        <f>ROUND(I117*H117,2)</f>
        <v>0</v>
      </c>
      <c r="K117" s="192" t="s">
        <v>154</v>
      </c>
      <c r="L117" s="59"/>
      <c r="M117" s="197" t="s">
        <v>21</v>
      </c>
      <c r="N117" s="198" t="s">
        <v>46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166</v>
      </c>
      <c r="AT117" s="22" t="s">
        <v>150</v>
      </c>
      <c r="AU117" s="22" t="s">
        <v>160</v>
      </c>
      <c r="AY117" s="22" t="s">
        <v>147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83</v>
      </c>
      <c r="BK117" s="201">
        <f>ROUND(I117*H117,2)</f>
        <v>0</v>
      </c>
      <c r="BL117" s="22" t="s">
        <v>166</v>
      </c>
      <c r="BM117" s="22" t="s">
        <v>436</v>
      </c>
    </row>
    <row r="118" spans="2:65" s="11" customFormat="1">
      <c r="B118" s="202"/>
      <c r="C118" s="203"/>
      <c r="D118" s="204" t="s">
        <v>186</v>
      </c>
      <c r="E118" s="205" t="s">
        <v>21</v>
      </c>
      <c r="F118" s="206" t="s">
        <v>437</v>
      </c>
      <c r="G118" s="203"/>
      <c r="H118" s="205" t="s">
        <v>21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186</v>
      </c>
      <c r="AU118" s="212" t="s">
        <v>160</v>
      </c>
      <c r="AV118" s="11" t="s">
        <v>83</v>
      </c>
      <c r="AW118" s="11" t="s">
        <v>38</v>
      </c>
      <c r="AX118" s="11" t="s">
        <v>75</v>
      </c>
      <c r="AY118" s="212" t="s">
        <v>147</v>
      </c>
    </row>
    <row r="119" spans="2:65" s="12" customFormat="1">
      <c r="B119" s="213"/>
      <c r="C119" s="214"/>
      <c r="D119" s="204" t="s">
        <v>186</v>
      </c>
      <c r="E119" s="215" t="s">
        <v>21</v>
      </c>
      <c r="F119" s="216" t="s">
        <v>438</v>
      </c>
      <c r="G119" s="214"/>
      <c r="H119" s="217">
        <v>202.17599999999999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186</v>
      </c>
      <c r="AU119" s="223" t="s">
        <v>160</v>
      </c>
      <c r="AV119" s="12" t="s">
        <v>85</v>
      </c>
      <c r="AW119" s="12" t="s">
        <v>38</v>
      </c>
      <c r="AX119" s="12" t="s">
        <v>75</v>
      </c>
      <c r="AY119" s="223" t="s">
        <v>147</v>
      </c>
    </row>
    <row r="120" spans="2:65" s="1" customFormat="1" ht="25.5" customHeight="1">
      <c r="B120" s="39"/>
      <c r="C120" s="190" t="s">
        <v>146</v>
      </c>
      <c r="D120" s="190" t="s">
        <v>150</v>
      </c>
      <c r="E120" s="191" t="s">
        <v>439</v>
      </c>
      <c r="F120" s="192" t="s">
        <v>440</v>
      </c>
      <c r="G120" s="193" t="s">
        <v>219</v>
      </c>
      <c r="H120" s="194">
        <v>77.902000000000001</v>
      </c>
      <c r="I120" s="195"/>
      <c r="J120" s="196">
        <f>ROUND(I120*H120,2)</f>
        <v>0</v>
      </c>
      <c r="K120" s="192" t="s">
        <v>154</v>
      </c>
      <c r="L120" s="59"/>
      <c r="M120" s="197" t="s">
        <v>21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166</v>
      </c>
      <c r="AT120" s="22" t="s">
        <v>150</v>
      </c>
      <c r="AU120" s="22" t="s">
        <v>160</v>
      </c>
      <c r="AY120" s="22" t="s">
        <v>147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83</v>
      </c>
      <c r="BK120" s="201">
        <f>ROUND(I120*H120,2)</f>
        <v>0</v>
      </c>
      <c r="BL120" s="22" t="s">
        <v>166</v>
      </c>
      <c r="BM120" s="22" t="s">
        <v>441</v>
      </c>
    </row>
    <row r="121" spans="2:65" s="11" customFormat="1">
      <c r="B121" s="202"/>
      <c r="C121" s="203"/>
      <c r="D121" s="204" t="s">
        <v>186</v>
      </c>
      <c r="E121" s="205" t="s">
        <v>21</v>
      </c>
      <c r="F121" s="206" t="s">
        <v>442</v>
      </c>
      <c r="G121" s="203"/>
      <c r="H121" s="205" t="s">
        <v>21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186</v>
      </c>
      <c r="AU121" s="212" t="s">
        <v>160</v>
      </c>
      <c r="AV121" s="11" t="s">
        <v>83</v>
      </c>
      <c r="AW121" s="11" t="s">
        <v>38</v>
      </c>
      <c r="AX121" s="11" t="s">
        <v>75</v>
      </c>
      <c r="AY121" s="212" t="s">
        <v>147</v>
      </c>
    </row>
    <row r="122" spans="2:65" s="11" customFormat="1">
      <c r="B122" s="202"/>
      <c r="C122" s="203"/>
      <c r="D122" s="204" t="s">
        <v>186</v>
      </c>
      <c r="E122" s="205" t="s">
        <v>21</v>
      </c>
      <c r="F122" s="206" t="s">
        <v>443</v>
      </c>
      <c r="G122" s="203"/>
      <c r="H122" s="205" t="s">
        <v>21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186</v>
      </c>
      <c r="AU122" s="212" t="s">
        <v>160</v>
      </c>
      <c r="AV122" s="11" t="s">
        <v>83</v>
      </c>
      <c r="AW122" s="11" t="s">
        <v>38</v>
      </c>
      <c r="AX122" s="11" t="s">
        <v>75</v>
      </c>
      <c r="AY122" s="212" t="s">
        <v>147</v>
      </c>
    </row>
    <row r="123" spans="2:65" s="12" customFormat="1">
      <c r="B123" s="213"/>
      <c r="C123" s="214"/>
      <c r="D123" s="204" t="s">
        <v>186</v>
      </c>
      <c r="E123" s="215" t="s">
        <v>21</v>
      </c>
      <c r="F123" s="216" t="s">
        <v>444</v>
      </c>
      <c r="G123" s="214"/>
      <c r="H123" s="217">
        <v>11.441000000000001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186</v>
      </c>
      <c r="AU123" s="223" t="s">
        <v>160</v>
      </c>
      <c r="AV123" s="12" t="s">
        <v>85</v>
      </c>
      <c r="AW123" s="12" t="s">
        <v>38</v>
      </c>
      <c r="AX123" s="12" t="s">
        <v>75</v>
      </c>
      <c r="AY123" s="223" t="s">
        <v>147</v>
      </c>
    </row>
    <row r="124" spans="2:65" s="12" customFormat="1">
      <c r="B124" s="213"/>
      <c r="C124" s="214"/>
      <c r="D124" s="204" t="s">
        <v>186</v>
      </c>
      <c r="E124" s="215" t="s">
        <v>21</v>
      </c>
      <c r="F124" s="216" t="s">
        <v>445</v>
      </c>
      <c r="G124" s="214"/>
      <c r="H124" s="217">
        <v>1.8480000000000001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186</v>
      </c>
      <c r="AU124" s="223" t="s">
        <v>160</v>
      </c>
      <c r="AV124" s="12" t="s">
        <v>85</v>
      </c>
      <c r="AW124" s="12" t="s">
        <v>38</v>
      </c>
      <c r="AX124" s="12" t="s">
        <v>75</v>
      </c>
      <c r="AY124" s="223" t="s">
        <v>147</v>
      </c>
    </row>
    <row r="125" spans="2:65" s="12" customFormat="1">
      <c r="B125" s="213"/>
      <c r="C125" s="214"/>
      <c r="D125" s="204" t="s">
        <v>186</v>
      </c>
      <c r="E125" s="215" t="s">
        <v>21</v>
      </c>
      <c r="F125" s="216" t="s">
        <v>446</v>
      </c>
      <c r="G125" s="214"/>
      <c r="H125" s="217">
        <v>3.4510000000000001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186</v>
      </c>
      <c r="AU125" s="223" t="s">
        <v>160</v>
      </c>
      <c r="AV125" s="12" t="s">
        <v>85</v>
      </c>
      <c r="AW125" s="12" t="s">
        <v>38</v>
      </c>
      <c r="AX125" s="12" t="s">
        <v>75</v>
      </c>
      <c r="AY125" s="223" t="s">
        <v>147</v>
      </c>
    </row>
    <row r="126" spans="2:65" s="12" customFormat="1">
      <c r="B126" s="213"/>
      <c r="C126" s="214"/>
      <c r="D126" s="204" t="s">
        <v>186</v>
      </c>
      <c r="E126" s="215" t="s">
        <v>21</v>
      </c>
      <c r="F126" s="216" t="s">
        <v>447</v>
      </c>
      <c r="G126" s="214"/>
      <c r="H126" s="217">
        <v>4.0289999999999999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186</v>
      </c>
      <c r="AU126" s="223" t="s">
        <v>160</v>
      </c>
      <c r="AV126" s="12" t="s">
        <v>85</v>
      </c>
      <c r="AW126" s="12" t="s">
        <v>38</v>
      </c>
      <c r="AX126" s="12" t="s">
        <v>75</v>
      </c>
      <c r="AY126" s="223" t="s">
        <v>147</v>
      </c>
    </row>
    <row r="127" spans="2:65" s="11" customFormat="1">
      <c r="B127" s="202"/>
      <c r="C127" s="203"/>
      <c r="D127" s="204" t="s">
        <v>186</v>
      </c>
      <c r="E127" s="205" t="s">
        <v>21</v>
      </c>
      <c r="F127" s="206" t="s">
        <v>448</v>
      </c>
      <c r="G127" s="203"/>
      <c r="H127" s="205" t="s">
        <v>21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186</v>
      </c>
      <c r="AU127" s="212" t="s">
        <v>160</v>
      </c>
      <c r="AV127" s="11" t="s">
        <v>83</v>
      </c>
      <c r="AW127" s="11" t="s">
        <v>38</v>
      </c>
      <c r="AX127" s="11" t="s">
        <v>75</v>
      </c>
      <c r="AY127" s="212" t="s">
        <v>147</v>
      </c>
    </row>
    <row r="128" spans="2:65" s="12" customFormat="1">
      <c r="B128" s="213"/>
      <c r="C128" s="214"/>
      <c r="D128" s="204" t="s">
        <v>186</v>
      </c>
      <c r="E128" s="215" t="s">
        <v>21</v>
      </c>
      <c r="F128" s="216" t="s">
        <v>449</v>
      </c>
      <c r="G128" s="214"/>
      <c r="H128" s="217">
        <v>11.754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186</v>
      </c>
      <c r="AU128" s="223" t="s">
        <v>160</v>
      </c>
      <c r="AV128" s="12" t="s">
        <v>85</v>
      </c>
      <c r="AW128" s="12" t="s">
        <v>38</v>
      </c>
      <c r="AX128" s="12" t="s">
        <v>75</v>
      </c>
      <c r="AY128" s="223" t="s">
        <v>147</v>
      </c>
    </row>
    <row r="129" spans="2:51" s="12" customFormat="1">
      <c r="B129" s="213"/>
      <c r="C129" s="214"/>
      <c r="D129" s="204" t="s">
        <v>186</v>
      </c>
      <c r="E129" s="215" t="s">
        <v>21</v>
      </c>
      <c r="F129" s="216" t="s">
        <v>450</v>
      </c>
      <c r="G129" s="214"/>
      <c r="H129" s="217">
        <v>5.032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186</v>
      </c>
      <c r="AU129" s="223" t="s">
        <v>160</v>
      </c>
      <c r="AV129" s="12" t="s">
        <v>85</v>
      </c>
      <c r="AW129" s="12" t="s">
        <v>38</v>
      </c>
      <c r="AX129" s="12" t="s">
        <v>75</v>
      </c>
      <c r="AY129" s="223" t="s">
        <v>147</v>
      </c>
    </row>
    <row r="130" spans="2:51" s="11" customFormat="1">
      <c r="B130" s="202"/>
      <c r="C130" s="203"/>
      <c r="D130" s="204" t="s">
        <v>186</v>
      </c>
      <c r="E130" s="205" t="s">
        <v>21</v>
      </c>
      <c r="F130" s="206" t="s">
        <v>451</v>
      </c>
      <c r="G130" s="203"/>
      <c r="H130" s="205" t="s">
        <v>21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186</v>
      </c>
      <c r="AU130" s="212" t="s">
        <v>160</v>
      </c>
      <c r="AV130" s="11" t="s">
        <v>83</v>
      </c>
      <c r="AW130" s="11" t="s">
        <v>38</v>
      </c>
      <c r="AX130" s="11" t="s">
        <v>75</v>
      </c>
      <c r="AY130" s="212" t="s">
        <v>147</v>
      </c>
    </row>
    <row r="131" spans="2:51" s="12" customFormat="1">
      <c r="B131" s="213"/>
      <c r="C131" s="214"/>
      <c r="D131" s="204" t="s">
        <v>186</v>
      </c>
      <c r="E131" s="215" t="s">
        <v>21</v>
      </c>
      <c r="F131" s="216" t="s">
        <v>452</v>
      </c>
      <c r="G131" s="214"/>
      <c r="H131" s="217">
        <v>1.119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186</v>
      </c>
      <c r="AU131" s="223" t="s">
        <v>160</v>
      </c>
      <c r="AV131" s="12" t="s">
        <v>85</v>
      </c>
      <c r="AW131" s="12" t="s">
        <v>38</v>
      </c>
      <c r="AX131" s="12" t="s">
        <v>75</v>
      </c>
      <c r="AY131" s="223" t="s">
        <v>147</v>
      </c>
    </row>
    <row r="132" spans="2:51" s="11" customFormat="1">
      <c r="B132" s="202"/>
      <c r="C132" s="203"/>
      <c r="D132" s="204" t="s">
        <v>186</v>
      </c>
      <c r="E132" s="205" t="s">
        <v>21</v>
      </c>
      <c r="F132" s="206" t="s">
        <v>453</v>
      </c>
      <c r="G132" s="203"/>
      <c r="H132" s="205" t="s">
        <v>21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186</v>
      </c>
      <c r="AU132" s="212" t="s">
        <v>160</v>
      </c>
      <c r="AV132" s="11" t="s">
        <v>83</v>
      </c>
      <c r="AW132" s="11" t="s">
        <v>38</v>
      </c>
      <c r="AX132" s="11" t="s">
        <v>75</v>
      </c>
      <c r="AY132" s="212" t="s">
        <v>147</v>
      </c>
    </row>
    <row r="133" spans="2:51" s="12" customFormat="1">
      <c r="B133" s="213"/>
      <c r="C133" s="214"/>
      <c r="D133" s="204" t="s">
        <v>186</v>
      </c>
      <c r="E133" s="215" t="s">
        <v>21</v>
      </c>
      <c r="F133" s="216" t="s">
        <v>454</v>
      </c>
      <c r="G133" s="214"/>
      <c r="H133" s="217">
        <v>9.5259999999999998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186</v>
      </c>
      <c r="AU133" s="223" t="s">
        <v>160</v>
      </c>
      <c r="AV133" s="12" t="s">
        <v>85</v>
      </c>
      <c r="AW133" s="12" t="s">
        <v>38</v>
      </c>
      <c r="AX133" s="12" t="s">
        <v>75</v>
      </c>
      <c r="AY133" s="223" t="s">
        <v>147</v>
      </c>
    </row>
    <row r="134" spans="2:51" s="12" customFormat="1">
      <c r="B134" s="213"/>
      <c r="C134" s="214"/>
      <c r="D134" s="204" t="s">
        <v>186</v>
      </c>
      <c r="E134" s="215" t="s">
        <v>21</v>
      </c>
      <c r="F134" s="216" t="s">
        <v>455</v>
      </c>
      <c r="G134" s="214"/>
      <c r="H134" s="217">
        <v>5.2530000000000001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186</v>
      </c>
      <c r="AU134" s="223" t="s">
        <v>160</v>
      </c>
      <c r="AV134" s="12" t="s">
        <v>85</v>
      </c>
      <c r="AW134" s="12" t="s">
        <v>38</v>
      </c>
      <c r="AX134" s="12" t="s">
        <v>75</v>
      </c>
      <c r="AY134" s="223" t="s">
        <v>147</v>
      </c>
    </row>
    <row r="135" spans="2:51" s="12" customFormat="1">
      <c r="B135" s="213"/>
      <c r="C135" s="214"/>
      <c r="D135" s="204" t="s">
        <v>186</v>
      </c>
      <c r="E135" s="215" t="s">
        <v>21</v>
      </c>
      <c r="F135" s="216" t="s">
        <v>456</v>
      </c>
      <c r="G135" s="214"/>
      <c r="H135" s="217">
        <v>4.2720000000000002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186</v>
      </c>
      <c r="AU135" s="223" t="s">
        <v>160</v>
      </c>
      <c r="AV135" s="12" t="s">
        <v>85</v>
      </c>
      <c r="AW135" s="12" t="s">
        <v>38</v>
      </c>
      <c r="AX135" s="12" t="s">
        <v>75</v>
      </c>
      <c r="AY135" s="223" t="s">
        <v>147</v>
      </c>
    </row>
    <row r="136" spans="2:51" s="12" customFormat="1">
      <c r="B136" s="213"/>
      <c r="C136" s="214"/>
      <c r="D136" s="204" t="s">
        <v>186</v>
      </c>
      <c r="E136" s="215" t="s">
        <v>21</v>
      </c>
      <c r="F136" s="216" t="s">
        <v>457</v>
      </c>
      <c r="G136" s="214"/>
      <c r="H136" s="217">
        <v>1.339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186</v>
      </c>
      <c r="AU136" s="223" t="s">
        <v>160</v>
      </c>
      <c r="AV136" s="12" t="s">
        <v>85</v>
      </c>
      <c r="AW136" s="12" t="s">
        <v>38</v>
      </c>
      <c r="AX136" s="12" t="s">
        <v>75</v>
      </c>
      <c r="AY136" s="223" t="s">
        <v>147</v>
      </c>
    </row>
    <row r="137" spans="2:51" s="11" customFormat="1">
      <c r="B137" s="202"/>
      <c r="C137" s="203"/>
      <c r="D137" s="204" t="s">
        <v>186</v>
      </c>
      <c r="E137" s="205" t="s">
        <v>21</v>
      </c>
      <c r="F137" s="206" t="s">
        <v>451</v>
      </c>
      <c r="G137" s="203"/>
      <c r="H137" s="205" t="s">
        <v>21</v>
      </c>
      <c r="I137" s="207"/>
      <c r="J137" s="203"/>
      <c r="K137" s="203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186</v>
      </c>
      <c r="AU137" s="212" t="s">
        <v>160</v>
      </c>
      <c r="AV137" s="11" t="s">
        <v>83</v>
      </c>
      <c r="AW137" s="11" t="s">
        <v>38</v>
      </c>
      <c r="AX137" s="11" t="s">
        <v>75</v>
      </c>
      <c r="AY137" s="212" t="s">
        <v>147</v>
      </c>
    </row>
    <row r="138" spans="2:51" s="12" customFormat="1">
      <c r="B138" s="213"/>
      <c r="C138" s="214"/>
      <c r="D138" s="204" t="s">
        <v>186</v>
      </c>
      <c r="E138" s="215" t="s">
        <v>21</v>
      </c>
      <c r="F138" s="216" t="s">
        <v>458</v>
      </c>
      <c r="G138" s="214"/>
      <c r="H138" s="217">
        <v>0.99299999999999999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186</v>
      </c>
      <c r="AU138" s="223" t="s">
        <v>160</v>
      </c>
      <c r="AV138" s="12" t="s">
        <v>85</v>
      </c>
      <c r="AW138" s="12" t="s">
        <v>38</v>
      </c>
      <c r="AX138" s="12" t="s">
        <v>75</v>
      </c>
      <c r="AY138" s="223" t="s">
        <v>147</v>
      </c>
    </row>
    <row r="139" spans="2:51" s="11" customFormat="1">
      <c r="B139" s="202"/>
      <c r="C139" s="203"/>
      <c r="D139" s="204" t="s">
        <v>186</v>
      </c>
      <c r="E139" s="205" t="s">
        <v>21</v>
      </c>
      <c r="F139" s="206" t="s">
        <v>459</v>
      </c>
      <c r="G139" s="203"/>
      <c r="H139" s="205" t="s">
        <v>21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186</v>
      </c>
      <c r="AU139" s="212" t="s">
        <v>160</v>
      </c>
      <c r="AV139" s="11" t="s">
        <v>83</v>
      </c>
      <c r="AW139" s="11" t="s">
        <v>38</v>
      </c>
      <c r="AX139" s="11" t="s">
        <v>75</v>
      </c>
      <c r="AY139" s="212" t="s">
        <v>147</v>
      </c>
    </row>
    <row r="140" spans="2:51" s="11" customFormat="1">
      <c r="B140" s="202"/>
      <c r="C140" s="203"/>
      <c r="D140" s="204" t="s">
        <v>186</v>
      </c>
      <c r="E140" s="205" t="s">
        <v>21</v>
      </c>
      <c r="F140" s="206" t="s">
        <v>460</v>
      </c>
      <c r="G140" s="203"/>
      <c r="H140" s="205" t="s">
        <v>21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186</v>
      </c>
      <c r="AU140" s="212" t="s">
        <v>160</v>
      </c>
      <c r="AV140" s="11" t="s">
        <v>83</v>
      </c>
      <c r="AW140" s="11" t="s">
        <v>38</v>
      </c>
      <c r="AX140" s="11" t="s">
        <v>75</v>
      </c>
      <c r="AY140" s="212" t="s">
        <v>147</v>
      </c>
    </row>
    <row r="141" spans="2:51" s="12" customFormat="1">
      <c r="B141" s="213"/>
      <c r="C141" s="214"/>
      <c r="D141" s="204" t="s">
        <v>186</v>
      </c>
      <c r="E141" s="215" t="s">
        <v>21</v>
      </c>
      <c r="F141" s="216" t="s">
        <v>461</v>
      </c>
      <c r="G141" s="214"/>
      <c r="H141" s="217">
        <v>1.4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186</v>
      </c>
      <c r="AU141" s="223" t="s">
        <v>160</v>
      </c>
      <c r="AV141" s="12" t="s">
        <v>85</v>
      </c>
      <c r="AW141" s="12" t="s">
        <v>38</v>
      </c>
      <c r="AX141" s="12" t="s">
        <v>75</v>
      </c>
      <c r="AY141" s="223" t="s">
        <v>147</v>
      </c>
    </row>
    <row r="142" spans="2:51" s="11" customFormat="1">
      <c r="B142" s="202"/>
      <c r="C142" s="203"/>
      <c r="D142" s="204" t="s">
        <v>186</v>
      </c>
      <c r="E142" s="205" t="s">
        <v>21</v>
      </c>
      <c r="F142" s="206" t="s">
        <v>462</v>
      </c>
      <c r="G142" s="203"/>
      <c r="H142" s="205" t="s">
        <v>21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186</v>
      </c>
      <c r="AU142" s="212" t="s">
        <v>160</v>
      </c>
      <c r="AV142" s="11" t="s">
        <v>83</v>
      </c>
      <c r="AW142" s="11" t="s">
        <v>38</v>
      </c>
      <c r="AX142" s="11" t="s">
        <v>75</v>
      </c>
      <c r="AY142" s="212" t="s">
        <v>147</v>
      </c>
    </row>
    <row r="143" spans="2:51" s="12" customFormat="1">
      <c r="B143" s="213"/>
      <c r="C143" s="214"/>
      <c r="D143" s="204" t="s">
        <v>186</v>
      </c>
      <c r="E143" s="215" t="s">
        <v>21</v>
      </c>
      <c r="F143" s="216" t="s">
        <v>463</v>
      </c>
      <c r="G143" s="214"/>
      <c r="H143" s="217">
        <v>2.16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186</v>
      </c>
      <c r="AU143" s="223" t="s">
        <v>160</v>
      </c>
      <c r="AV143" s="12" t="s">
        <v>85</v>
      </c>
      <c r="AW143" s="12" t="s">
        <v>38</v>
      </c>
      <c r="AX143" s="12" t="s">
        <v>75</v>
      </c>
      <c r="AY143" s="223" t="s">
        <v>147</v>
      </c>
    </row>
    <row r="144" spans="2:51" s="11" customFormat="1">
      <c r="B144" s="202"/>
      <c r="C144" s="203"/>
      <c r="D144" s="204" t="s">
        <v>186</v>
      </c>
      <c r="E144" s="205" t="s">
        <v>21</v>
      </c>
      <c r="F144" s="206" t="s">
        <v>464</v>
      </c>
      <c r="G144" s="203"/>
      <c r="H144" s="205" t="s">
        <v>21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186</v>
      </c>
      <c r="AU144" s="212" t="s">
        <v>160</v>
      </c>
      <c r="AV144" s="11" t="s">
        <v>83</v>
      </c>
      <c r="AW144" s="11" t="s">
        <v>38</v>
      </c>
      <c r="AX144" s="11" t="s">
        <v>75</v>
      </c>
      <c r="AY144" s="212" t="s">
        <v>147</v>
      </c>
    </row>
    <row r="145" spans="2:65" s="11" customFormat="1">
      <c r="B145" s="202"/>
      <c r="C145" s="203"/>
      <c r="D145" s="204" t="s">
        <v>186</v>
      </c>
      <c r="E145" s="205" t="s">
        <v>21</v>
      </c>
      <c r="F145" s="206" t="s">
        <v>465</v>
      </c>
      <c r="G145" s="203"/>
      <c r="H145" s="205" t="s">
        <v>21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186</v>
      </c>
      <c r="AU145" s="212" t="s">
        <v>160</v>
      </c>
      <c r="AV145" s="11" t="s">
        <v>83</v>
      </c>
      <c r="AW145" s="11" t="s">
        <v>38</v>
      </c>
      <c r="AX145" s="11" t="s">
        <v>75</v>
      </c>
      <c r="AY145" s="212" t="s">
        <v>147</v>
      </c>
    </row>
    <row r="146" spans="2:65" s="12" customFormat="1">
      <c r="B146" s="213"/>
      <c r="C146" s="214"/>
      <c r="D146" s="204" t="s">
        <v>186</v>
      </c>
      <c r="E146" s="215" t="s">
        <v>21</v>
      </c>
      <c r="F146" s="216" t="s">
        <v>466</v>
      </c>
      <c r="G146" s="214"/>
      <c r="H146" s="217">
        <v>13.164999999999999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186</v>
      </c>
      <c r="AU146" s="223" t="s">
        <v>160</v>
      </c>
      <c r="AV146" s="12" t="s">
        <v>85</v>
      </c>
      <c r="AW146" s="12" t="s">
        <v>38</v>
      </c>
      <c r="AX146" s="12" t="s">
        <v>75</v>
      </c>
      <c r="AY146" s="223" t="s">
        <v>147</v>
      </c>
    </row>
    <row r="147" spans="2:65" s="11" customFormat="1">
      <c r="B147" s="202"/>
      <c r="C147" s="203"/>
      <c r="D147" s="204" t="s">
        <v>186</v>
      </c>
      <c r="E147" s="205" t="s">
        <v>21</v>
      </c>
      <c r="F147" s="206" t="s">
        <v>467</v>
      </c>
      <c r="G147" s="203"/>
      <c r="H147" s="205" t="s">
        <v>21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186</v>
      </c>
      <c r="AU147" s="212" t="s">
        <v>160</v>
      </c>
      <c r="AV147" s="11" t="s">
        <v>83</v>
      </c>
      <c r="AW147" s="11" t="s">
        <v>38</v>
      </c>
      <c r="AX147" s="11" t="s">
        <v>75</v>
      </c>
      <c r="AY147" s="212" t="s">
        <v>147</v>
      </c>
    </row>
    <row r="148" spans="2:65" s="12" customFormat="1">
      <c r="B148" s="213"/>
      <c r="C148" s="214"/>
      <c r="D148" s="204" t="s">
        <v>186</v>
      </c>
      <c r="E148" s="215" t="s">
        <v>21</v>
      </c>
      <c r="F148" s="216" t="s">
        <v>468</v>
      </c>
      <c r="G148" s="214"/>
      <c r="H148" s="217">
        <v>0.56000000000000005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186</v>
      </c>
      <c r="AU148" s="223" t="s">
        <v>160</v>
      </c>
      <c r="AV148" s="12" t="s">
        <v>85</v>
      </c>
      <c r="AW148" s="12" t="s">
        <v>38</v>
      </c>
      <c r="AX148" s="12" t="s">
        <v>75</v>
      </c>
      <c r="AY148" s="223" t="s">
        <v>147</v>
      </c>
    </row>
    <row r="149" spans="2:65" s="12" customFormat="1">
      <c r="B149" s="213"/>
      <c r="C149" s="214"/>
      <c r="D149" s="204" t="s">
        <v>186</v>
      </c>
      <c r="E149" s="215" t="s">
        <v>21</v>
      </c>
      <c r="F149" s="216" t="s">
        <v>468</v>
      </c>
      <c r="G149" s="214"/>
      <c r="H149" s="217">
        <v>0.56000000000000005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186</v>
      </c>
      <c r="AU149" s="223" t="s">
        <v>160</v>
      </c>
      <c r="AV149" s="12" t="s">
        <v>85</v>
      </c>
      <c r="AW149" s="12" t="s">
        <v>38</v>
      </c>
      <c r="AX149" s="12" t="s">
        <v>75</v>
      </c>
      <c r="AY149" s="223" t="s">
        <v>147</v>
      </c>
    </row>
    <row r="150" spans="2:65" s="1" customFormat="1" ht="38.25" customHeight="1">
      <c r="B150" s="39"/>
      <c r="C150" s="190" t="s">
        <v>173</v>
      </c>
      <c r="D150" s="190" t="s">
        <v>150</v>
      </c>
      <c r="E150" s="191" t="s">
        <v>469</v>
      </c>
      <c r="F150" s="192" t="s">
        <v>470</v>
      </c>
      <c r="G150" s="193" t="s">
        <v>219</v>
      </c>
      <c r="H150" s="194">
        <v>77.902000000000001</v>
      </c>
      <c r="I150" s="195"/>
      <c r="J150" s="196">
        <f>ROUND(I150*H150,2)</f>
        <v>0</v>
      </c>
      <c r="K150" s="192" t="s">
        <v>154</v>
      </c>
      <c r="L150" s="59"/>
      <c r="M150" s="197" t="s">
        <v>21</v>
      </c>
      <c r="N150" s="198" t="s">
        <v>46</v>
      </c>
      <c r="O150" s="4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AR150" s="22" t="s">
        <v>166</v>
      </c>
      <c r="AT150" s="22" t="s">
        <v>150</v>
      </c>
      <c r="AU150" s="22" t="s">
        <v>160</v>
      </c>
      <c r="AY150" s="22" t="s">
        <v>147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2" t="s">
        <v>83</v>
      </c>
      <c r="BK150" s="201">
        <f>ROUND(I150*H150,2)</f>
        <v>0</v>
      </c>
      <c r="BL150" s="22" t="s">
        <v>166</v>
      </c>
      <c r="BM150" s="22" t="s">
        <v>471</v>
      </c>
    </row>
    <row r="151" spans="2:65" s="11" customFormat="1">
      <c r="B151" s="202"/>
      <c r="C151" s="203"/>
      <c r="D151" s="204" t="s">
        <v>186</v>
      </c>
      <c r="E151" s="205" t="s">
        <v>21</v>
      </c>
      <c r="F151" s="206" t="s">
        <v>472</v>
      </c>
      <c r="G151" s="203"/>
      <c r="H151" s="205" t="s">
        <v>21</v>
      </c>
      <c r="I151" s="207"/>
      <c r="J151" s="203"/>
      <c r="K151" s="203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186</v>
      </c>
      <c r="AU151" s="212" t="s">
        <v>160</v>
      </c>
      <c r="AV151" s="11" t="s">
        <v>83</v>
      </c>
      <c r="AW151" s="11" t="s">
        <v>38</v>
      </c>
      <c r="AX151" s="11" t="s">
        <v>75</v>
      </c>
      <c r="AY151" s="212" t="s">
        <v>147</v>
      </c>
    </row>
    <row r="152" spans="2:65" s="12" customFormat="1">
      <c r="B152" s="213"/>
      <c r="C152" s="214"/>
      <c r="D152" s="204" t="s">
        <v>186</v>
      </c>
      <c r="E152" s="215" t="s">
        <v>21</v>
      </c>
      <c r="F152" s="216" t="s">
        <v>473</v>
      </c>
      <c r="G152" s="214"/>
      <c r="H152" s="217">
        <v>77.902000000000001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186</v>
      </c>
      <c r="AU152" s="223" t="s">
        <v>160</v>
      </c>
      <c r="AV152" s="12" t="s">
        <v>85</v>
      </c>
      <c r="AW152" s="12" t="s">
        <v>38</v>
      </c>
      <c r="AX152" s="12" t="s">
        <v>75</v>
      </c>
      <c r="AY152" s="223" t="s">
        <v>147</v>
      </c>
    </row>
    <row r="153" spans="2:65" s="1" customFormat="1" ht="25.5" customHeight="1">
      <c r="B153" s="39"/>
      <c r="C153" s="190" t="s">
        <v>179</v>
      </c>
      <c r="D153" s="190" t="s">
        <v>150</v>
      </c>
      <c r="E153" s="191" t="s">
        <v>217</v>
      </c>
      <c r="F153" s="192" t="s">
        <v>218</v>
      </c>
      <c r="G153" s="193" t="s">
        <v>219</v>
      </c>
      <c r="H153" s="194">
        <v>0.67200000000000004</v>
      </c>
      <c r="I153" s="195"/>
      <c r="J153" s="196">
        <f>ROUND(I153*H153,2)</f>
        <v>0</v>
      </c>
      <c r="K153" s="192" t="s">
        <v>154</v>
      </c>
      <c r="L153" s="59"/>
      <c r="M153" s="197" t="s">
        <v>21</v>
      </c>
      <c r="N153" s="198" t="s">
        <v>46</v>
      </c>
      <c r="O153" s="4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AR153" s="22" t="s">
        <v>166</v>
      </c>
      <c r="AT153" s="22" t="s">
        <v>150</v>
      </c>
      <c r="AU153" s="22" t="s">
        <v>160</v>
      </c>
      <c r="AY153" s="22" t="s">
        <v>147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2" t="s">
        <v>83</v>
      </c>
      <c r="BK153" s="201">
        <f>ROUND(I153*H153,2)</f>
        <v>0</v>
      </c>
      <c r="BL153" s="22" t="s">
        <v>166</v>
      </c>
      <c r="BM153" s="22" t="s">
        <v>474</v>
      </c>
    </row>
    <row r="154" spans="2:65" s="12" customFormat="1">
      <c r="B154" s="213"/>
      <c r="C154" s="214"/>
      <c r="D154" s="204" t="s">
        <v>186</v>
      </c>
      <c r="E154" s="215" t="s">
        <v>21</v>
      </c>
      <c r="F154" s="216" t="s">
        <v>475</v>
      </c>
      <c r="G154" s="214"/>
      <c r="H154" s="217">
        <v>0.67200000000000004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186</v>
      </c>
      <c r="AU154" s="223" t="s">
        <v>160</v>
      </c>
      <c r="AV154" s="12" t="s">
        <v>85</v>
      </c>
      <c r="AW154" s="12" t="s">
        <v>38</v>
      </c>
      <c r="AX154" s="12" t="s">
        <v>75</v>
      </c>
      <c r="AY154" s="223" t="s">
        <v>147</v>
      </c>
    </row>
    <row r="155" spans="2:65" s="1" customFormat="1" ht="38.25" customHeight="1">
      <c r="B155" s="39"/>
      <c r="C155" s="190" t="s">
        <v>182</v>
      </c>
      <c r="D155" s="190" t="s">
        <v>150</v>
      </c>
      <c r="E155" s="191" t="s">
        <v>227</v>
      </c>
      <c r="F155" s="192" t="s">
        <v>228</v>
      </c>
      <c r="G155" s="193" t="s">
        <v>219</v>
      </c>
      <c r="H155" s="194">
        <v>0.67200000000000004</v>
      </c>
      <c r="I155" s="195"/>
      <c r="J155" s="196">
        <f>ROUND(I155*H155,2)</f>
        <v>0</v>
      </c>
      <c r="K155" s="192" t="s">
        <v>154</v>
      </c>
      <c r="L155" s="59"/>
      <c r="M155" s="197" t="s">
        <v>21</v>
      </c>
      <c r="N155" s="198" t="s">
        <v>46</v>
      </c>
      <c r="O155" s="4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2" t="s">
        <v>166</v>
      </c>
      <c r="AT155" s="22" t="s">
        <v>150</v>
      </c>
      <c r="AU155" s="22" t="s">
        <v>160</v>
      </c>
      <c r="AY155" s="22" t="s">
        <v>147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2" t="s">
        <v>83</v>
      </c>
      <c r="BK155" s="201">
        <f>ROUND(I155*H155,2)</f>
        <v>0</v>
      </c>
      <c r="BL155" s="22" t="s">
        <v>166</v>
      </c>
      <c r="BM155" s="22" t="s">
        <v>476</v>
      </c>
    </row>
    <row r="156" spans="2:65" s="11" customFormat="1">
      <c r="B156" s="202"/>
      <c r="C156" s="203"/>
      <c r="D156" s="204" t="s">
        <v>186</v>
      </c>
      <c r="E156" s="205" t="s">
        <v>21</v>
      </c>
      <c r="F156" s="206" t="s">
        <v>477</v>
      </c>
      <c r="G156" s="203"/>
      <c r="H156" s="205" t="s">
        <v>21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186</v>
      </c>
      <c r="AU156" s="212" t="s">
        <v>160</v>
      </c>
      <c r="AV156" s="11" t="s">
        <v>83</v>
      </c>
      <c r="AW156" s="11" t="s">
        <v>38</v>
      </c>
      <c r="AX156" s="11" t="s">
        <v>75</v>
      </c>
      <c r="AY156" s="212" t="s">
        <v>147</v>
      </c>
    </row>
    <row r="157" spans="2:65" s="12" customFormat="1">
      <c r="B157" s="213"/>
      <c r="C157" s="214"/>
      <c r="D157" s="204" t="s">
        <v>186</v>
      </c>
      <c r="E157" s="215" t="s">
        <v>21</v>
      </c>
      <c r="F157" s="216" t="s">
        <v>478</v>
      </c>
      <c r="G157" s="214"/>
      <c r="H157" s="217">
        <v>0.67200000000000004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186</v>
      </c>
      <c r="AU157" s="223" t="s">
        <v>160</v>
      </c>
      <c r="AV157" s="12" t="s">
        <v>85</v>
      </c>
      <c r="AW157" s="12" t="s">
        <v>38</v>
      </c>
      <c r="AX157" s="12" t="s">
        <v>75</v>
      </c>
      <c r="AY157" s="223" t="s">
        <v>147</v>
      </c>
    </row>
    <row r="158" spans="2:65" s="10" customFormat="1" ht="22.35" customHeight="1">
      <c r="B158" s="174"/>
      <c r="C158" s="175"/>
      <c r="D158" s="176" t="s">
        <v>74</v>
      </c>
      <c r="E158" s="188" t="s">
        <v>10</v>
      </c>
      <c r="F158" s="188" t="s">
        <v>479</v>
      </c>
      <c r="G158" s="175"/>
      <c r="H158" s="175"/>
      <c r="I158" s="178"/>
      <c r="J158" s="189">
        <f>BK158</f>
        <v>0</v>
      </c>
      <c r="K158" s="175"/>
      <c r="L158" s="180"/>
      <c r="M158" s="181"/>
      <c r="N158" s="182"/>
      <c r="O158" s="182"/>
      <c r="P158" s="183">
        <f>SUM(P159:P171)</f>
        <v>0</v>
      </c>
      <c r="Q158" s="182"/>
      <c r="R158" s="183">
        <f>SUM(R159:R171)</f>
        <v>0.22314239999999999</v>
      </c>
      <c r="S158" s="182"/>
      <c r="T158" s="184">
        <f>SUM(T159:T171)</f>
        <v>0</v>
      </c>
      <c r="AR158" s="185" t="s">
        <v>83</v>
      </c>
      <c r="AT158" s="186" t="s">
        <v>74</v>
      </c>
      <c r="AU158" s="186" t="s">
        <v>85</v>
      </c>
      <c r="AY158" s="185" t="s">
        <v>147</v>
      </c>
      <c r="BK158" s="187">
        <f>SUM(BK159:BK171)</f>
        <v>0</v>
      </c>
    </row>
    <row r="159" spans="2:65" s="1" customFormat="1" ht="25.5" customHeight="1">
      <c r="B159" s="39"/>
      <c r="C159" s="190" t="s">
        <v>188</v>
      </c>
      <c r="D159" s="190" t="s">
        <v>150</v>
      </c>
      <c r="E159" s="191" t="s">
        <v>480</v>
      </c>
      <c r="F159" s="192" t="s">
        <v>481</v>
      </c>
      <c r="G159" s="193" t="s">
        <v>268</v>
      </c>
      <c r="H159" s="194">
        <v>149.76</v>
      </c>
      <c r="I159" s="195"/>
      <c r="J159" s="196">
        <f>ROUND(I159*H159,2)</f>
        <v>0</v>
      </c>
      <c r="K159" s="192" t="s">
        <v>154</v>
      </c>
      <c r="L159" s="59"/>
      <c r="M159" s="197" t="s">
        <v>21</v>
      </c>
      <c r="N159" s="198" t="s">
        <v>46</v>
      </c>
      <c r="O159" s="40"/>
      <c r="P159" s="199">
        <f>O159*H159</f>
        <v>0</v>
      </c>
      <c r="Q159" s="199">
        <v>6.9999999999999999E-4</v>
      </c>
      <c r="R159" s="199">
        <f>Q159*H159</f>
        <v>0.10483199999999999</v>
      </c>
      <c r="S159" s="199">
        <v>0</v>
      </c>
      <c r="T159" s="200">
        <f>S159*H159</f>
        <v>0</v>
      </c>
      <c r="AR159" s="22" t="s">
        <v>166</v>
      </c>
      <c r="AT159" s="22" t="s">
        <v>150</v>
      </c>
      <c r="AU159" s="22" t="s">
        <v>160</v>
      </c>
      <c r="AY159" s="22" t="s">
        <v>147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83</v>
      </c>
      <c r="BK159" s="201">
        <f>ROUND(I159*H159,2)</f>
        <v>0</v>
      </c>
      <c r="BL159" s="22" t="s">
        <v>166</v>
      </c>
      <c r="BM159" s="22" t="s">
        <v>482</v>
      </c>
    </row>
    <row r="160" spans="2:65" s="11" customFormat="1">
      <c r="B160" s="202"/>
      <c r="C160" s="203"/>
      <c r="D160" s="204" t="s">
        <v>186</v>
      </c>
      <c r="E160" s="205" t="s">
        <v>21</v>
      </c>
      <c r="F160" s="206" t="s">
        <v>431</v>
      </c>
      <c r="G160" s="203"/>
      <c r="H160" s="205" t="s">
        <v>21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186</v>
      </c>
      <c r="AU160" s="212" t="s">
        <v>160</v>
      </c>
      <c r="AV160" s="11" t="s">
        <v>83</v>
      </c>
      <c r="AW160" s="11" t="s">
        <v>38</v>
      </c>
      <c r="AX160" s="11" t="s">
        <v>75</v>
      </c>
      <c r="AY160" s="212" t="s">
        <v>147</v>
      </c>
    </row>
    <row r="161" spans="2:65" s="12" customFormat="1">
      <c r="B161" s="213"/>
      <c r="C161" s="214"/>
      <c r="D161" s="204" t="s">
        <v>186</v>
      </c>
      <c r="E161" s="215" t="s">
        <v>21</v>
      </c>
      <c r="F161" s="216" t="s">
        <v>483</v>
      </c>
      <c r="G161" s="214"/>
      <c r="H161" s="217">
        <v>70.72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186</v>
      </c>
      <c r="AU161" s="223" t="s">
        <v>160</v>
      </c>
      <c r="AV161" s="12" t="s">
        <v>85</v>
      </c>
      <c r="AW161" s="12" t="s">
        <v>38</v>
      </c>
      <c r="AX161" s="12" t="s">
        <v>75</v>
      </c>
      <c r="AY161" s="223" t="s">
        <v>147</v>
      </c>
    </row>
    <row r="162" spans="2:65" s="12" customFormat="1">
      <c r="B162" s="213"/>
      <c r="C162" s="214"/>
      <c r="D162" s="204" t="s">
        <v>186</v>
      </c>
      <c r="E162" s="215" t="s">
        <v>21</v>
      </c>
      <c r="F162" s="216" t="s">
        <v>484</v>
      </c>
      <c r="G162" s="214"/>
      <c r="H162" s="217">
        <v>79.040000000000006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186</v>
      </c>
      <c r="AU162" s="223" t="s">
        <v>160</v>
      </c>
      <c r="AV162" s="12" t="s">
        <v>85</v>
      </c>
      <c r="AW162" s="12" t="s">
        <v>38</v>
      </c>
      <c r="AX162" s="12" t="s">
        <v>75</v>
      </c>
      <c r="AY162" s="223" t="s">
        <v>147</v>
      </c>
    </row>
    <row r="163" spans="2:65" s="1" customFormat="1" ht="25.5" customHeight="1">
      <c r="B163" s="39"/>
      <c r="C163" s="190" t="s">
        <v>192</v>
      </c>
      <c r="D163" s="190" t="s">
        <v>150</v>
      </c>
      <c r="E163" s="191" t="s">
        <v>485</v>
      </c>
      <c r="F163" s="192" t="s">
        <v>486</v>
      </c>
      <c r="G163" s="193" t="s">
        <v>268</v>
      </c>
      <c r="H163" s="194">
        <v>149.76</v>
      </c>
      <c r="I163" s="195"/>
      <c r="J163" s="196">
        <f>ROUND(I163*H163,2)</f>
        <v>0</v>
      </c>
      <c r="K163" s="192" t="s">
        <v>154</v>
      </c>
      <c r="L163" s="59"/>
      <c r="M163" s="197" t="s">
        <v>21</v>
      </c>
      <c r="N163" s="198" t="s">
        <v>46</v>
      </c>
      <c r="O163" s="40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22" t="s">
        <v>166</v>
      </c>
      <c r="AT163" s="22" t="s">
        <v>150</v>
      </c>
      <c r="AU163" s="22" t="s">
        <v>160</v>
      </c>
      <c r="AY163" s="22" t="s">
        <v>147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2" t="s">
        <v>83</v>
      </c>
      <c r="BK163" s="201">
        <f>ROUND(I163*H163,2)</f>
        <v>0</v>
      </c>
      <c r="BL163" s="22" t="s">
        <v>166</v>
      </c>
      <c r="BM163" s="22" t="s">
        <v>487</v>
      </c>
    </row>
    <row r="164" spans="2:65" s="11" customFormat="1">
      <c r="B164" s="202"/>
      <c r="C164" s="203"/>
      <c r="D164" s="204" t="s">
        <v>186</v>
      </c>
      <c r="E164" s="205" t="s">
        <v>21</v>
      </c>
      <c r="F164" s="206" t="s">
        <v>488</v>
      </c>
      <c r="G164" s="203"/>
      <c r="H164" s="205" t="s">
        <v>21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186</v>
      </c>
      <c r="AU164" s="212" t="s">
        <v>160</v>
      </c>
      <c r="AV164" s="11" t="s">
        <v>83</v>
      </c>
      <c r="AW164" s="11" t="s">
        <v>38</v>
      </c>
      <c r="AX164" s="11" t="s">
        <v>75</v>
      </c>
      <c r="AY164" s="212" t="s">
        <v>147</v>
      </c>
    </row>
    <row r="165" spans="2:65" s="12" customFormat="1">
      <c r="B165" s="213"/>
      <c r="C165" s="214"/>
      <c r="D165" s="204" t="s">
        <v>186</v>
      </c>
      <c r="E165" s="215" t="s">
        <v>21</v>
      </c>
      <c r="F165" s="216" t="s">
        <v>489</v>
      </c>
      <c r="G165" s="214"/>
      <c r="H165" s="217">
        <v>149.76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186</v>
      </c>
      <c r="AU165" s="223" t="s">
        <v>160</v>
      </c>
      <c r="AV165" s="12" t="s">
        <v>85</v>
      </c>
      <c r="AW165" s="12" t="s">
        <v>38</v>
      </c>
      <c r="AX165" s="12" t="s">
        <v>75</v>
      </c>
      <c r="AY165" s="223" t="s">
        <v>147</v>
      </c>
    </row>
    <row r="166" spans="2:65" s="1" customFormat="1" ht="25.5" customHeight="1">
      <c r="B166" s="39"/>
      <c r="C166" s="190" t="s">
        <v>272</v>
      </c>
      <c r="D166" s="190" t="s">
        <v>150</v>
      </c>
      <c r="E166" s="191" t="s">
        <v>490</v>
      </c>
      <c r="F166" s="192" t="s">
        <v>491</v>
      </c>
      <c r="G166" s="193" t="s">
        <v>268</v>
      </c>
      <c r="H166" s="194">
        <v>149.76</v>
      </c>
      <c r="I166" s="195"/>
      <c r="J166" s="196">
        <f>ROUND(I166*H166,2)</f>
        <v>0</v>
      </c>
      <c r="K166" s="192" t="s">
        <v>154</v>
      </c>
      <c r="L166" s="59"/>
      <c r="M166" s="197" t="s">
        <v>21</v>
      </c>
      <c r="N166" s="198" t="s">
        <v>46</v>
      </c>
      <c r="O166" s="40"/>
      <c r="P166" s="199">
        <f>O166*H166</f>
        <v>0</v>
      </c>
      <c r="Q166" s="199">
        <v>7.9000000000000001E-4</v>
      </c>
      <c r="R166" s="199">
        <f>Q166*H166</f>
        <v>0.1183104</v>
      </c>
      <c r="S166" s="199">
        <v>0</v>
      </c>
      <c r="T166" s="200">
        <f>S166*H166</f>
        <v>0</v>
      </c>
      <c r="AR166" s="22" t="s">
        <v>166</v>
      </c>
      <c r="AT166" s="22" t="s">
        <v>150</v>
      </c>
      <c r="AU166" s="22" t="s">
        <v>160</v>
      </c>
      <c r="AY166" s="22" t="s">
        <v>147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83</v>
      </c>
      <c r="BK166" s="201">
        <f>ROUND(I166*H166,2)</f>
        <v>0</v>
      </c>
      <c r="BL166" s="22" t="s">
        <v>166</v>
      </c>
      <c r="BM166" s="22" t="s">
        <v>492</v>
      </c>
    </row>
    <row r="167" spans="2:65" s="11" customFormat="1">
      <c r="B167" s="202"/>
      <c r="C167" s="203"/>
      <c r="D167" s="204" t="s">
        <v>186</v>
      </c>
      <c r="E167" s="205" t="s">
        <v>21</v>
      </c>
      <c r="F167" s="206" t="s">
        <v>488</v>
      </c>
      <c r="G167" s="203"/>
      <c r="H167" s="205" t="s">
        <v>21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186</v>
      </c>
      <c r="AU167" s="212" t="s">
        <v>160</v>
      </c>
      <c r="AV167" s="11" t="s">
        <v>83</v>
      </c>
      <c r="AW167" s="11" t="s">
        <v>38</v>
      </c>
      <c r="AX167" s="11" t="s">
        <v>75</v>
      </c>
      <c r="AY167" s="212" t="s">
        <v>147</v>
      </c>
    </row>
    <row r="168" spans="2:65" s="12" customFormat="1">
      <c r="B168" s="213"/>
      <c r="C168" s="214"/>
      <c r="D168" s="204" t="s">
        <v>186</v>
      </c>
      <c r="E168" s="215" t="s">
        <v>21</v>
      </c>
      <c r="F168" s="216" t="s">
        <v>489</v>
      </c>
      <c r="G168" s="214"/>
      <c r="H168" s="217">
        <v>149.76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186</v>
      </c>
      <c r="AU168" s="223" t="s">
        <v>160</v>
      </c>
      <c r="AV168" s="12" t="s">
        <v>85</v>
      </c>
      <c r="AW168" s="12" t="s">
        <v>38</v>
      </c>
      <c r="AX168" s="12" t="s">
        <v>75</v>
      </c>
      <c r="AY168" s="223" t="s">
        <v>147</v>
      </c>
    </row>
    <row r="169" spans="2:65" s="1" customFormat="1" ht="25.5" customHeight="1">
      <c r="B169" s="39"/>
      <c r="C169" s="190" t="s">
        <v>278</v>
      </c>
      <c r="D169" s="190" t="s">
        <v>150</v>
      </c>
      <c r="E169" s="191" t="s">
        <v>493</v>
      </c>
      <c r="F169" s="192" t="s">
        <v>494</v>
      </c>
      <c r="G169" s="193" t="s">
        <v>268</v>
      </c>
      <c r="H169" s="194">
        <v>149.76</v>
      </c>
      <c r="I169" s="195"/>
      <c r="J169" s="196">
        <f>ROUND(I169*H169,2)</f>
        <v>0</v>
      </c>
      <c r="K169" s="192" t="s">
        <v>154</v>
      </c>
      <c r="L169" s="59"/>
      <c r="M169" s="197" t="s">
        <v>21</v>
      </c>
      <c r="N169" s="198" t="s">
        <v>46</v>
      </c>
      <c r="O169" s="4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2" t="s">
        <v>166</v>
      </c>
      <c r="AT169" s="22" t="s">
        <v>150</v>
      </c>
      <c r="AU169" s="22" t="s">
        <v>160</v>
      </c>
      <c r="AY169" s="22" t="s">
        <v>147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83</v>
      </c>
      <c r="BK169" s="201">
        <f>ROUND(I169*H169,2)</f>
        <v>0</v>
      </c>
      <c r="BL169" s="22" t="s">
        <v>166</v>
      </c>
      <c r="BM169" s="22" t="s">
        <v>495</v>
      </c>
    </row>
    <row r="170" spans="2:65" s="11" customFormat="1">
      <c r="B170" s="202"/>
      <c r="C170" s="203"/>
      <c r="D170" s="204" t="s">
        <v>186</v>
      </c>
      <c r="E170" s="205" t="s">
        <v>21</v>
      </c>
      <c r="F170" s="206" t="s">
        <v>488</v>
      </c>
      <c r="G170" s="203"/>
      <c r="H170" s="205" t="s">
        <v>21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186</v>
      </c>
      <c r="AU170" s="212" t="s">
        <v>160</v>
      </c>
      <c r="AV170" s="11" t="s">
        <v>83</v>
      </c>
      <c r="AW170" s="11" t="s">
        <v>38</v>
      </c>
      <c r="AX170" s="11" t="s">
        <v>75</v>
      </c>
      <c r="AY170" s="212" t="s">
        <v>147</v>
      </c>
    </row>
    <row r="171" spans="2:65" s="12" customFormat="1">
      <c r="B171" s="213"/>
      <c r="C171" s="214"/>
      <c r="D171" s="204" t="s">
        <v>186</v>
      </c>
      <c r="E171" s="215" t="s">
        <v>21</v>
      </c>
      <c r="F171" s="216" t="s">
        <v>489</v>
      </c>
      <c r="G171" s="214"/>
      <c r="H171" s="217">
        <v>149.76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186</v>
      </c>
      <c r="AU171" s="223" t="s">
        <v>160</v>
      </c>
      <c r="AV171" s="12" t="s">
        <v>85</v>
      </c>
      <c r="AW171" s="12" t="s">
        <v>38</v>
      </c>
      <c r="AX171" s="12" t="s">
        <v>75</v>
      </c>
      <c r="AY171" s="223" t="s">
        <v>147</v>
      </c>
    </row>
    <row r="172" spans="2:65" s="10" customFormat="1" ht="22.35" customHeight="1">
      <c r="B172" s="174"/>
      <c r="C172" s="175"/>
      <c r="D172" s="176" t="s">
        <v>74</v>
      </c>
      <c r="E172" s="188" t="s">
        <v>232</v>
      </c>
      <c r="F172" s="188" t="s">
        <v>233</v>
      </c>
      <c r="G172" s="175"/>
      <c r="H172" s="175"/>
      <c r="I172" s="178"/>
      <c r="J172" s="189">
        <f>BK172</f>
        <v>0</v>
      </c>
      <c r="K172" s="175"/>
      <c r="L172" s="180"/>
      <c r="M172" s="181"/>
      <c r="N172" s="182"/>
      <c r="O172" s="182"/>
      <c r="P172" s="183">
        <f>SUM(P173:P188)</f>
        <v>0</v>
      </c>
      <c r="Q172" s="182"/>
      <c r="R172" s="183">
        <f>SUM(R173:R188)</f>
        <v>0</v>
      </c>
      <c r="S172" s="182"/>
      <c r="T172" s="184">
        <f>SUM(T173:T188)</f>
        <v>0</v>
      </c>
      <c r="AR172" s="185" t="s">
        <v>83</v>
      </c>
      <c r="AT172" s="186" t="s">
        <v>74</v>
      </c>
      <c r="AU172" s="186" t="s">
        <v>85</v>
      </c>
      <c r="AY172" s="185" t="s">
        <v>147</v>
      </c>
      <c r="BK172" s="187">
        <f>SUM(BK173:BK188)</f>
        <v>0</v>
      </c>
    </row>
    <row r="173" spans="2:65" s="1" customFormat="1" ht="38.25" customHeight="1">
      <c r="B173" s="39"/>
      <c r="C173" s="190" t="s">
        <v>215</v>
      </c>
      <c r="D173" s="190" t="s">
        <v>150</v>
      </c>
      <c r="E173" s="191" t="s">
        <v>496</v>
      </c>
      <c r="F173" s="192" t="s">
        <v>497</v>
      </c>
      <c r="G173" s="193" t="s">
        <v>219</v>
      </c>
      <c r="H173" s="194">
        <v>946.88</v>
      </c>
      <c r="I173" s="195"/>
      <c r="J173" s="196">
        <f>ROUND(I173*H173,2)</f>
        <v>0</v>
      </c>
      <c r="K173" s="192" t="s">
        <v>154</v>
      </c>
      <c r="L173" s="59"/>
      <c r="M173" s="197" t="s">
        <v>21</v>
      </c>
      <c r="N173" s="198" t="s">
        <v>46</v>
      </c>
      <c r="O173" s="40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AR173" s="22" t="s">
        <v>166</v>
      </c>
      <c r="AT173" s="22" t="s">
        <v>150</v>
      </c>
      <c r="AU173" s="22" t="s">
        <v>160</v>
      </c>
      <c r="AY173" s="22" t="s">
        <v>147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22" t="s">
        <v>83</v>
      </c>
      <c r="BK173" s="201">
        <f>ROUND(I173*H173,2)</f>
        <v>0</v>
      </c>
      <c r="BL173" s="22" t="s">
        <v>166</v>
      </c>
      <c r="BM173" s="22" t="s">
        <v>498</v>
      </c>
    </row>
    <row r="174" spans="2:65" s="11" customFormat="1">
      <c r="B174" s="202"/>
      <c r="C174" s="203"/>
      <c r="D174" s="204" t="s">
        <v>186</v>
      </c>
      <c r="E174" s="205" t="s">
        <v>21</v>
      </c>
      <c r="F174" s="206" t="s">
        <v>499</v>
      </c>
      <c r="G174" s="203"/>
      <c r="H174" s="205" t="s">
        <v>21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186</v>
      </c>
      <c r="AU174" s="212" t="s">
        <v>160</v>
      </c>
      <c r="AV174" s="11" t="s">
        <v>83</v>
      </c>
      <c r="AW174" s="11" t="s">
        <v>38</v>
      </c>
      <c r="AX174" s="11" t="s">
        <v>75</v>
      </c>
      <c r="AY174" s="212" t="s">
        <v>147</v>
      </c>
    </row>
    <row r="175" spans="2:65" s="12" customFormat="1">
      <c r="B175" s="213"/>
      <c r="C175" s="214"/>
      <c r="D175" s="204" t="s">
        <v>186</v>
      </c>
      <c r="E175" s="215" t="s">
        <v>21</v>
      </c>
      <c r="F175" s="216" t="s">
        <v>500</v>
      </c>
      <c r="G175" s="214"/>
      <c r="H175" s="217">
        <v>946.88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186</v>
      </c>
      <c r="AU175" s="223" t="s">
        <v>160</v>
      </c>
      <c r="AV175" s="12" t="s">
        <v>85</v>
      </c>
      <c r="AW175" s="12" t="s">
        <v>38</v>
      </c>
      <c r="AX175" s="12" t="s">
        <v>75</v>
      </c>
      <c r="AY175" s="223" t="s">
        <v>147</v>
      </c>
    </row>
    <row r="176" spans="2:65" s="1" customFormat="1" ht="38.25" customHeight="1">
      <c r="B176" s="39"/>
      <c r="C176" s="190" t="s">
        <v>287</v>
      </c>
      <c r="D176" s="190" t="s">
        <v>150</v>
      </c>
      <c r="E176" s="191" t="s">
        <v>237</v>
      </c>
      <c r="F176" s="192" t="s">
        <v>238</v>
      </c>
      <c r="G176" s="193" t="s">
        <v>219</v>
      </c>
      <c r="H176" s="194">
        <v>171.44399999999999</v>
      </c>
      <c r="I176" s="195"/>
      <c r="J176" s="196">
        <f>ROUND(I176*H176,2)</f>
        <v>0</v>
      </c>
      <c r="K176" s="192" t="s">
        <v>154</v>
      </c>
      <c r="L176" s="59"/>
      <c r="M176" s="197" t="s">
        <v>21</v>
      </c>
      <c r="N176" s="198" t="s">
        <v>46</v>
      </c>
      <c r="O176" s="4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AR176" s="22" t="s">
        <v>166</v>
      </c>
      <c r="AT176" s="22" t="s">
        <v>150</v>
      </c>
      <c r="AU176" s="22" t="s">
        <v>160</v>
      </c>
      <c r="AY176" s="22" t="s">
        <v>147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22" t="s">
        <v>83</v>
      </c>
      <c r="BK176" s="201">
        <f>ROUND(I176*H176,2)</f>
        <v>0</v>
      </c>
      <c r="BL176" s="22" t="s">
        <v>166</v>
      </c>
      <c r="BM176" s="22" t="s">
        <v>501</v>
      </c>
    </row>
    <row r="177" spans="2:65" s="11" customFormat="1">
      <c r="B177" s="202"/>
      <c r="C177" s="203"/>
      <c r="D177" s="204" t="s">
        <v>186</v>
      </c>
      <c r="E177" s="205" t="s">
        <v>21</v>
      </c>
      <c r="F177" s="206" t="s">
        <v>502</v>
      </c>
      <c r="G177" s="203"/>
      <c r="H177" s="205" t="s">
        <v>21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186</v>
      </c>
      <c r="AU177" s="212" t="s">
        <v>160</v>
      </c>
      <c r="AV177" s="11" t="s">
        <v>83</v>
      </c>
      <c r="AW177" s="11" t="s">
        <v>38</v>
      </c>
      <c r="AX177" s="11" t="s">
        <v>75</v>
      </c>
      <c r="AY177" s="212" t="s">
        <v>147</v>
      </c>
    </row>
    <row r="178" spans="2:65" s="11" customFormat="1">
      <c r="B178" s="202"/>
      <c r="C178" s="203"/>
      <c r="D178" s="204" t="s">
        <v>186</v>
      </c>
      <c r="E178" s="205" t="s">
        <v>21</v>
      </c>
      <c r="F178" s="206" t="s">
        <v>503</v>
      </c>
      <c r="G178" s="203"/>
      <c r="H178" s="205" t="s">
        <v>21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186</v>
      </c>
      <c r="AU178" s="212" t="s">
        <v>160</v>
      </c>
      <c r="AV178" s="11" t="s">
        <v>83</v>
      </c>
      <c r="AW178" s="11" t="s">
        <v>38</v>
      </c>
      <c r="AX178" s="11" t="s">
        <v>75</v>
      </c>
      <c r="AY178" s="212" t="s">
        <v>147</v>
      </c>
    </row>
    <row r="179" spans="2:65" s="12" customFormat="1">
      <c r="B179" s="213"/>
      <c r="C179" s="214"/>
      <c r="D179" s="204" t="s">
        <v>186</v>
      </c>
      <c r="E179" s="215" t="s">
        <v>21</v>
      </c>
      <c r="F179" s="216" t="s">
        <v>504</v>
      </c>
      <c r="G179" s="214"/>
      <c r="H179" s="217">
        <v>644.88400000000001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186</v>
      </c>
      <c r="AU179" s="223" t="s">
        <v>160</v>
      </c>
      <c r="AV179" s="12" t="s">
        <v>85</v>
      </c>
      <c r="AW179" s="12" t="s">
        <v>38</v>
      </c>
      <c r="AX179" s="12" t="s">
        <v>75</v>
      </c>
      <c r="AY179" s="223" t="s">
        <v>147</v>
      </c>
    </row>
    <row r="180" spans="2:65" s="11" customFormat="1">
      <c r="B180" s="202"/>
      <c r="C180" s="203"/>
      <c r="D180" s="204" t="s">
        <v>186</v>
      </c>
      <c r="E180" s="205" t="s">
        <v>21</v>
      </c>
      <c r="F180" s="206" t="s">
        <v>505</v>
      </c>
      <c r="G180" s="203"/>
      <c r="H180" s="205" t="s">
        <v>21</v>
      </c>
      <c r="I180" s="207"/>
      <c r="J180" s="203"/>
      <c r="K180" s="203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186</v>
      </c>
      <c r="AU180" s="212" t="s">
        <v>160</v>
      </c>
      <c r="AV180" s="11" t="s">
        <v>83</v>
      </c>
      <c r="AW180" s="11" t="s">
        <v>38</v>
      </c>
      <c r="AX180" s="11" t="s">
        <v>75</v>
      </c>
      <c r="AY180" s="212" t="s">
        <v>147</v>
      </c>
    </row>
    <row r="181" spans="2:65" s="12" customFormat="1">
      <c r="B181" s="213"/>
      <c r="C181" s="214"/>
      <c r="D181" s="204" t="s">
        <v>186</v>
      </c>
      <c r="E181" s="215" t="s">
        <v>21</v>
      </c>
      <c r="F181" s="216" t="s">
        <v>506</v>
      </c>
      <c r="G181" s="214"/>
      <c r="H181" s="217">
        <v>-473.44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186</v>
      </c>
      <c r="AU181" s="223" t="s">
        <v>160</v>
      </c>
      <c r="AV181" s="12" t="s">
        <v>85</v>
      </c>
      <c r="AW181" s="12" t="s">
        <v>38</v>
      </c>
      <c r="AX181" s="12" t="s">
        <v>75</v>
      </c>
      <c r="AY181" s="223" t="s">
        <v>147</v>
      </c>
    </row>
    <row r="182" spans="2:65" s="1" customFormat="1" ht="51" customHeight="1">
      <c r="B182" s="39"/>
      <c r="C182" s="190" t="s">
        <v>10</v>
      </c>
      <c r="D182" s="190" t="s">
        <v>150</v>
      </c>
      <c r="E182" s="191" t="s">
        <v>240</v>
      </c>
      <c r="F182" s="192" t="s">
        <v>241</v>
      </c>
      <c r="G182" s="193" t="s">
        <v>219</v>
      </c>
      <c r="H182" s="194">
        <v>171.44399999999999</v>
      </c>
      <c r="I182" s="195"/>
      <c r="J182" s="196">
        <f>ROUND(I182*H182,2)</f>
        <v>0</v>
      </c>
      <c r="K182" s="192" t="s">
        <v>154</v>
      </c>
      <c r="L182" s="59"/>
      <c r="M182" s="197" t="s">
        <v>21</v>
      </c>
      <c r="N182" s="198" t="s">
        <v>46</v>
      </c>
      <c r="O182" s="40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AR182" s="22" t="s">
        <v>166</v>
      </c>
      <c r="AT182" s="22" t="s">
        <v>150</v>
      </c>
      <c r="AU182" s="22" t="s">
        <v>160</v>
      </c>
      <c r="AY182" s="22" t="s">
        <v>147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22" t="s">
        <v>83</v>
      </c>
      <c r="BK182" s="201">
        <f>ROUND(I182*H182,2)</f>
        <v>0</v>
      </c>
      <c r="BL182" s="22" t="s">
        <v>166</v>
      </c>
      <c r="BM182" s="22" t="s">
        <v>507</v>
      </c>
    </row>
    <row r="183" spans="2:65" s="11" customFormat="1">
      <c r="B183" s="202"/>
      <c r="C183" s="203"/>
      <c r="D183" s="204" t="s">
        <v>186</v>
      </c>
      <c r="E183" s="205" t="s">
        <v>21</v>
      </c>
      <c r="F183" s="206" t="s">
        <v>508</v>
      </c>
      <c r="G183" s="203"/>
      <c r="H183" s="205" t="s">
        <v>21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186</v>
      </c>
      <c r="AU183" s="212" t="s">
        <v>160</v>
      </c>
      <c r="AV183" s="11" t="s">
        <v>83</v>
      </c>
      <c r="AW183" s="11" t="s">
        <v>38</v>
      </c>
      <c r="AX183" s="11" t="s">
        <v>75</v>
      </c>
      <c r="AY183" s="212" t="s">
        <v>147</v>
      </c>
    </row>
    <row r="184" spans="2:65" s="12" customFormat="1">
      <c r="B184" s="213"/>
      <c r="C184" s="214"/>
      <c r="D184" s="204" t="s">
        <v>186</v>
      </c>
      <c r="E184" s="215" t="s">
        <v>21</v>
      </c>
      <c r="F184" s="216" t="s">
        <v>509</v>
      </c>
      <c r="G184" s="214"/>
      <c r="H184" s="217">
        <v>171.44399999999999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186</v>
      </c>
      <c r="AU184" s="223" t="s">
        <v>160</v>
      </c>
      <c r="AV184" s="12" t="s">
        <v>85</v>
      </c>
      <c r="AW184" s="12" t="s">
        <v>38</v>
      </c>
      <c r="AX184" s="12" t="s">
        <v>75</v>
      </c>
      <c r="AY184" s="223" t="s">
        <v>147</v>
      </c>
    </row>
    <row r="185" spans="2:65" s="1" customFormat="1" ht="25.5" customHeight="1">
      <c r="B185" s="39"/>
      <c r="C185" s="190" t="s">
        <v>232</v>
      </c>
      <c r="D185" s="190" t="s">
        <v>150</v>
      </c>
      <c r="E185" s="191" t="s">
        <v>243</v>
      </c>
      <c r="F185" s="192" t="s">
        <v>244</v>
      </c>
      <c r="G185" s="193" t="s">
        <v>219</v>
      </c>
      <c r="H185" s="194">
        <v>473.44</v>
      </c>
      <c r="I185" s="195"/>
      <c r="J185" s="196">
        <f>ROUND(I185*H185,2)</f>
        <v>0</v>
      </c>
      <c r="K185" s="192" t="s">
        <v>154</v>
      </c>
      <c r="L185" s="59"/>
      <c r="M185" s="197" t="s">
        <v>21</v>
      </c>
      <c r="N185" s="198" t="s">
        <v>46</v>
      </c>
      <c r="O185" s="4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AR185" s="22" t="s">
        <v>166</v>
      </c>
      <c r="AT185" s="22" t="s">
        <v>150</v>
      </c>
      <c r="AU185" s="22" t="s">
        <v>160</v>
      </c>
      <c r="AY185" s="22" t="s">
        <v>147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22" t="s">
        <v>83</v>
      </c>
      <c r="BK185" s="201">
        <f>ROUND(I185*H185,2)</f>
        <v>0</v>
      </c>
      <c r="BL185" s="22" t="s">
        <v>166</v>
      </c>
      <c r="BM185" s="22" t="s">
        <v>510</v>
      </c>
    </row>
    <row r="186" spans="2:65" s="11" customFormat="1">
      <c r="B186" s="202"/>
      <c r="C186" s="203"/>
      <c r="D186" s="204" t="s">
        <v>186</v>
      </c>
      <c r="E186" s="205" t="s">
        <v>21</v>
      </c>
      <c r="F186" s="206" t="s">
        <v>511</v>
      </c>
      <c r="G186" s="203"/>
      <c r="H186" s="205" t="s">
        <v>21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186</v>
      </c>
      <c r="AU186" s="212" t="s">
        <v>160</v>
      </c>
      <c r="AV186" s="11" t="s">
        <v>83</v>
      </c>
      <c r="AW186" s="11" t="s">
        <v>38</v>
      </c>
      <c r="AX186" s="11" t="s">
        <v>75</v>
      </c>
      <c r="AY186" s="212" t="s">
        <v>147</v>
      </c>
    </row>
    <row r="187" spans="2:65" s="12" customFormat="1">
      <c r="B187" s="213"/>
      <c r="C187" s="214"/>
      <c r="D187" s="204" t="s">
        <v>186</v>
      </c>
      <c r="E187" s="215" t="s">
        <v>21</v>
      </c>
      <c r="F187" s="216" t="s">
        <v>512</v>
      </c>
      <c r="G187" s="214"/>
      <c r="H187" s="217">
        <v>400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186</v>
      </c>
      <c r="AU187" s="223" t="s">
        <v>160</v>
      </c>
      <c r="AV187" s="12" t="s">
        <v>85</v>
      </c>
      <c r="AW187" s="12" t="s">
        <v>38</v>
      </c>
      <c r="AX187" s="12" t="s">
        <v>75</v>
      </c>
      <c r="AY187" s="223" t="s">
        <v>147</v>
      </c>
    </row>
    <row r="188" spans="2:65" s="12" customFormat="1">
      <c r="B188" s="213"/>
      <c r="C188" s="214"/>
      <c r="D188" s="204" t="s">
        <v>186</v>
      </c>
      <c r="E188" s="215" t="s">
        <v>21</v>
      </c>
      <c r="F188" s="216" t="s">
        <v>513</v>
      </c>
      <c r="G188" s="214"/>
      <c r="H188" s="217">
        <v>73.44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186</v>
      </c>
      <c r="AU188" s="223" t="s">
        <v>160</v>
      </c>
      <c r="AV188" s="12" t="s">
        <v>85</v>
      </c>
      <c r="AW188" s="12" t="s">
        <v>38</v>
      </c>
      <c r="AX188" s="12" t="s">
        <v>75</v>
      </c>
      <c r="AY188" s="223" t="s">
        <v>147</v>
      </c>
    </row>
    <row r="189" spans="2:65" s="10" customFormat="1" ht="22.35" customHeight="1">
      <c r="B189" s="174"/>
      <c r="C189" s="175"/>
      <c r="D189" s="176" t="s">
        <v>74</v>
      </c>
      <c r="E189" s="188" t="s">
        <v>246</v>
      </c>
      <c r="F189" s="188" t="s">
        <v>247</v>
      </c>
      <c r="G189" s="175"/>
      <c r="H189" s="175"/>
      <c r="I189" s="178"/>
      <c r="J189" s="189">
        <f>BK189</f>
        <v>0</v>
      </c>
      <c r="K189" s="175"/>
      <c r="L189" s="180"/>
      <c r="M189" s="181"/>
      <c r="N189" s="182"/>
      <c r="O189" s="182"/>
      <c r="P189" s="183">
        <f>SUM(P190:P219)</f>
        <v>0</v>
      </c>
      <c r="Q189" s="182"/>
      <c r="R189" s="183">
        <f>SUM(R190:R219)</f>
        <v>69.563999999999993</v>
      </c>
      <c r="S189" s="182"/>
      <c r="T189" s="184">
        <f>SUM(T190:T219)</f>
        <v>0</v>
      </c>
      <c r="AR189" s="185" t="s">
        <v>83</v>
      </c>
      <c r="AT189" s="186" t="s">
        <v>74</v>
      </c>
      <c r="AU189" s="186" t="s">
        <v>85</v>
      </c>
      <c r="AY189" s="185" t="s">
        <v>147</v>
      </c>
      <c r="BK189" s="187">
        <f>SUM(BK190:BK219)</f>
        <v>0</v>
      </c>
    </row>
    <row r="190" spans="2:65" s="1" customFormat="1" ht="51" customHeight="1">
      <c r="B190" s="39"/>
      <c r="C190" s="190" t="s">
        <v>246</v>
      </c>
      <c r="D190" s="190" t="s">
        <v>150</v>
      </c>
      <c r="E190" s="191" t="s">
        <v>514</v>
      </c>
      <c r="F190" s="192" t="s">
        <v>515</v>
      </c>
      <c r="G190" s="193" t="s">
        <v>219</v>
      </c>
      <c r="H190" s="194">
        <v>400</v>
      </c>
      <c r="I190" s="195"/>
      <c r="J190" s="196">
        <f>ROUND(I190*H190,2)</f>
        <v>0</v>
      </c>
      <c r="K190" s="192" t="s">
        <v>154</v>
      </c>
      <c r="L190" s="59"/>
      <c r="M190" s="197" t="s">
        <v>21</v>
      </c>
      <c r="N190" s="198" t="s">
        <v>46</v>
      </c>
      <c r="O190" s="4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AR190" s="22" t="s">
        <v>166</v>
      </c>
      <c r="AT190" s="22" t="s">
        <v>150</v>
      </c>
      <c r="AU190" s="22" t="s">
        <v>160</v>
      </c>
      <c r="AY190" s="22" t="s">
        <v>147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2" t="s">
        <v>83</v>
      </c>
      <c r="BK190" s="201">
        <f>ROUND(I190*H190,2)</f>
        <v>0</v>
      </c>
      <c r="BL190" s="22" t="s">
        <v>166</v>
      </c>
      <c r="BM190" s="22" t="s">
        <v>516</v>
      </c>
    </row>
    <row r="191" spans="2:65" s="11" customFormat="1">
      <c r="B191" s="202"/>
      <c r="C191" s="203"/>
      <c r="D191" s="204" t="s">
        <v>186</v>
      </c>
      <c r="E191" s="205" t="s">
        <v>21</v>
      </c>
      <c r="F191" s="206" t="s">
        <v>517</v>
      </c>
      <c r="G191" s="203"/>
      <c r="H191" s="205" t="s">
        <v>21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186</v>
      </c>
      <c r="AU191" s="212" t="s">
        <v>160</v>
      </c>
      <c r="AV191" s="11" t="s">
        <v>83</v>
      </c>
      <c r="AW191" s="11" t="s">
        <v>38</v>
      </c>
      <c r="AX191" s="11" t="s">
        <v>75</v>
      </c>
      <c r="AY191" s="212" t="s">
        <v>147</v>
      </c>
    </row>
    <row r="192" spans="2:65" s="12" customFormat="1">
      <c r="B192" s="213"/>
      <c r="C192" s="214"/>
      <c r="D192" s="204" t="s">
        <v>186</v>
      </c>
      <c r="E192" s="215" t="s">
        <v>21</v>
      </c>
      <c r="F192" s="216" t="s">
        <v>512</v>
      </c>
      <c r="G192" s="214"/>
      <c r="H192" s="217">
        <v>400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186</v>
      </c>
      <c r="AU192" s="223" t="s">
        <v>160</v>
      </c>
      <c r="AV192" s="12" t="s">
        <v>85</v>
      </c>
      <c r="AW192" s="12" t="s">
        <v>38</v>
      </c>
      <c r="AX192" s="12" t="s">
        <v>75</v>
      </c>
      <c r="AY192" s="223" t="s">
        <v>147</v>
      </c>
    </row>
    <row r="193" spans="2:65" s="1" customFormat="1" ht="25.5" customHeight="1">
      <c r="B193" s="39"/>
      <c r="C193" s="190" t="s">
        <v>309</v>
      </c>
      <c r="D193" s="190" t="s">
        <v>150</v>
      </c>
      <c r="E193" s="191" t="s">
        <v>518</v>
      </c>
      <c r="F193" s="192" t="s">
        <v>519</v>
      </c>
      <c r="G193" s="193" t="s">
        <v>268</v>
      </c>
      <c r="H193" s="194">
        <v>130</v>
      </c>
      <c r="I193" s="195"/>
      <c r="J193" s="196">
        <f>ROUND(I193*H193,2)</f>
        <v>0</v>
      </c>
      <c r="K193" s="192" t="s">
        <v>154</v>
      </c>
      <c r="L193" s="59"/>
      <c r="M193" s="197" t="s">
        <v>21</v>
      </c>
      <c r="N193" s="198" t="s">
        <v>46</v>
      </c>
      <c r="O193" s="4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AR193" s="22" t="s">
        <v>166</v>
      </c>
      <c r="AT193" s="22" t="s">
        <v>150</v>
      </c>
      <c r="AU193" s="22" t="s">
        <v>160</v>
      </c>
      <c r="AY193" s="22" t="s">
        <v>147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2" t="s">
        <v>83</v>
      </c>
      <c r="BK193" s="201">
        <f>ROUND(I193*H193,2)</f>
        <v>0</v>
      </c>
      <c r="BL193" s="22" t="s">
        <v>166</v>
      </c>
      <c r="BM193" s="22" t="s">
        <v>520</v>
      </c>
    </row>
    <row r="194" spans="2:65" s="12" customFormat="1">
      <c r="B194" s="213"/>
      <c r="C194" s="214"/>
      <c r="D194" s="204" t="s">
        <v>186</v>
      </c>
      <c r="E194" s="215" t="s">
        <v>21</v>
      </c>
      <c r="F194" s="216" t="s">
        <v>521</v>
      </c>
      <c r="G194" s="214"/>
      <c r="H194" s="217">
        <v>130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186</v>
      </c>
      <c r="AU194" s="223" t="s">
        <v>160</v>
      </c>
      <c r="AV194" s="12" t="s">
        <v>85</v>
      </c>
      <c r="AW194" s="12" t="s">
        <v>38</v>
      </c>
      <c r="AX194" s="12" t="s">
        <v>75</v>
      </c>
      <c r="AY194" s="223" t="s">
        <v>147</v>
      </c>
    </row>
    <row r="195" spans="2:65" s="1" customFormat="1" ht="25.5" customHeight="1">
      <c r="B195" s="39"/>
      <c r="C195" s="190" t="s">
        <v>320</v>
      </c>
      <c r="D195" s="190" t="s">
        <v>150</v>
      </c>
      <c r="E195" s="191" t="s">
        <v>248</v>
      </c>
      <c r="F195" s="192" t="s">
        <v>249</v>
      </c>
      <c r="G195" s="193" t="s">
        <v>250</v>
      </c>
      <c r="H195" s="194">
        <v>342.88799999999998</v>
      </c>
      <c r="I195" s="195"/>
      <c r="J195" s="196">
        <f>ROUND(I195*H195,2)</f>
        <v>0</v>
      </c>
      <c r="K195" s="192" t="s">
        <v>154</v>
      </c>
      <c r="L195" s="59"/>
      <c r="M195" s="197" t="s">
        <v>21</v>
      </c>
      <c r="N195" s="198" t="s">
        <v>46</v>
      </c>
      <c r="O195" s="40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AR195" s="22" t="s">
        <v>166</v>
      </c>
      <c r="AT195" s="22" t="s">
        <v>150</v>
      </c>
      <c r="AU195" s="22" t="s">
        <v>160</v>
      </c>
      <c r="AY195" s="22" t="s">
        <v>147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2" t="s">
        <v>83</v>
      </c>
      <c r="BK195" s="201">
        <f>ROUND(I195*H195,2)</f>
        <v>0</v>
      </c>
      <c r="BL195" s="22" t="s">
        <v>166</v>
      </c>
      <c r="BM195" s="22" t="s">
        <v>522</v>
      </c>
    </row>
    <row r="196" spans="2:65" s="11" customFormat="1">
      <c r="B196" s="202"/>
      <c r="C196" s="203"/>
      <c r="D196" s="204" t="s">
        <v>186</v>
      </c>
      <c r="E196" s="205" t="s">
        <v>21</v>
      </c>
      <c r="F196" s="206" t="s">
        <v>508</v>
      </c>
      <c r="G196" s="203"/>
      <c r="H196" s="205" t="s">
        <v>21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186</v>
      </c>
      <c r="AU196" s="212" t="s">
        <v>160</v>
      </c>
      <c r="AV196" s="11" t="s">
        <v>83</v>
      </c>
      <c r="AW196" s="11" t="s">
        <v>38</v>
      </c>
      <c r="AX196" s="11" t="s">
        <v>75</v>
      </c>
      <c r="AY196" s="212" t="s">
        <v>147</v>
      </c>
    </row>
    <row r="197" spans="2:65" s="12" customFormat="1">
      <c r="B197" s="213"/>
      <c r="C197" s="214"/>
      <c r="D197" s="204" t="s">
        <v>186</v>
      </c>
      <c r="E197" s="215" t="s">
        <v>21</v>
      </c>
      <c r="F197" s="216" t="s">
        <v>523</v>
      </c>
      <c r="G197" s="214"/>
      <c r="H197" s="217">
        <v>342.88799999999998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186</v>
      </c>
      <c r="AU197" s="223" t="s">
        <v>160</v>
      </c>
      <c r="AV197" s="12" t="s">
        <v>85</v>
      </c>
      <c r="AW197" s="12" t="s">
        <v>38</v>
      </c>
      <c r="AX197" s="12" t="s">
        <v>75</v>
      </c>
      <c r="AY197" s="223" t="s">
        <v>147</v>
      </c>
    </row>
    <row r="198" spans="2:65" s="1" customFormat="1" ht="25.5" customHeight="1">
      <c r="B198" s="39"/>
      <c r="C198" s="190" t="s">
        <v>328</v>
      </c>
      <c r="D198" s="190" t="s">
        <v>150</v>
      </c>
      <c r="E198" s="191" t="s">
        <v>524</v>
      </c>
      <c r="F198" s="192" t="s">
        <v>525</v>
      </c>
      <c r="G198" s="193" t="s">
        <v>219</v>
      </c>
      <c r="H198" s="194">
        <v>73.44</v>
      </c>
      <c r="I198" s="195"/>
      <c r="J198" s="196">
        <f>ROUND(I198*H198,2)</f>
        <v>0</v>
      </c>
      <c r="K198" s="192" t="s">
        <v>154</v>
      </c>
      <c r="L198" s="59"/>
      <c r="M198" s="197" t="s">
        <v>21</v>
      </c>
      <c r="N198" s="198" t="s">
        <v>46</v>
      </c>
      <c r="O198" s="40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AR198" s="22" t="s">
        <v>166</v>
      </c>
      <c r="AT198" s="22" t="s">
        <v>150</v>
      </c>
      <c r="AU198" s="22" t="s">
        <v>160</v>
      </c>
      <c r="AY198" s="22" t="s">
        <v>147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22" t="s">
        <v>83</v>
      </c>
      <c r="BK198" s="201">
        <f>ROUND(I198*H198,2)</f>
        <v>0</v>
      </c>
      <c r="BL198" s="22" t="s">
        <v>166</v>
      </c>
      <c r="BM198" s="22" t="s">
        <v>526</v>
      </c>
    </row>
    <row r="199" spans="2:65" s="11" customFormat="1">
      <c r="B199" s="202"/>
      <c r="C199" s="203"/>
      <c r="D199" s="204" t="s">
        <v>186</v>
      </c>
      <c r="E199" s="205" t="s">
        <v>21</v>
      </c>
      <c r="F199" s="206" t="s">
        <v>431</v>
      </c>
      <c r="G199" s="203"/>
      <c r="H199" s="205" t="s">
        <v>21</v>
      </c>
      <c r="I199" s="207"/>
      <c r="J199" s="203"/>
      <c r="K199" s="203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186</v>
      </c>
      <c r="AU199" s="212" t="s">
        <v>160</v>
      </c>
      <c r="AV199" s="11" t="s">
        <v>83</v>
      </c>
      <c r="AW199" s="11" t="s">
        <v>38</v>
      </c>
      <c r="AX199" s="11" t="s">
        <v>75</v>
      </c>
      <c r="AY199" s="212" t="s">
        <v>147</v>
      </c>
    </row>
    <row r="200" spans="2:65" s="12" customFormat="1">
      <c r="B200" s="213"/>
      <c r="C200" s="214"/>
      <c r="D200" s="204" t="s">
        <v>186</v>
      </c>
      <c r="E200" s="215" t="s">
        <v>21</v>
      </c>
      <c r="F200" s="216" t="s">
        <v>527</v>
      </c>
      <c r="G200" s="214"/>
      <c r="H200" s="217">
        <v>25.92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186</v>
      </c>
      <c r="AU200" s="223" t="s">
        <v>160</v>
      </c>
      <c r="AV200" s="12" t="s">
        <v>85</v>
      </c>
      <c r="AW200" s="12" t="s">
        <v>38</v>
      </c>
      <c r="AX200" s="12" t="s">
        <v>75</v>
      </c>
      <c r="AY200" s="223" t="s">
        <v>147</v>
      </c>
    </row>
    <row r="201" spans="2:65" s="12" customFormat="1">
      <c r="B201" s="213"/>
      <c r="C201" s="214"/>
      <c r="D201" s="204" t="s">
        <v>186</v>
      </c>
      <c r="E201" s="215" t="s">
        <v>21</v>
      </c>
      <c r="F201" s="216" t="s">
        <v>528</v>
      </c>
      <c r="G201" s="214"/>
      <c r="H201" s="217">
        <v>47.52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186</v>
      </c>
      <c r="AU201" s="223" t="s">
        <v>160</v>
      </c>
      <c r="AV201" s="12" t="s">
        <v>85</v>
      </c>
      <c r="AW201" s="12" t="s">
        <v>38</v>
      </c>
      <c r="AX201" s="12" t="s">
        <v>75</v>
      </c>
      <c r="AY201" s="223" t="s">
        <v>147</v>
      </c>
    </row>
    <row r="202" spans="2:65" s="1" customFormat="1" ht="51" customHeight="1">
      <c r="B202" s="39"/>
      <c r="C202" s="190" t="s">
        <v>9</v>
      </c>
      <c r="D202" s="190" t="s">
        <v>150</v>
      </c>
      <c r="E202" s="191" t="s">
        <v>529</v>
      </c>
      <c r="F202" s="192" t="s">
        <v>530</v>
      </c>
      <c r="G202" s="193" t="s">
        <v>219</v>
      </c>
      <c r="H202" s="194">
        <v>30.335999999999999</v>
      </c>
      <c r="I202" s="195"/>
      <c r="J202" s="196">
        <f>ROUND(I202*H202,2)</f>
        <v>0</v>
      </c>
      <c r="K202" s="192" t="s">
        <v>154</v>
      </c>
      <c r="L202" s="59"/>
      <c r="M202" s="197" t="s">
        <v>21</v>
      </c>
      <c r="N202" s="198" t="s">
        <v>46</v>
      </c>
      <c r="O202" s="40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AR202" s="22" t="s">
        <v>166</v>
      </c>
      <c r="AT202" s="22" t="s">
        <v>150</v>
      </c>
      <c r="AU202" s="22" t="s">
        <v>160</v>
      </c>
      <c r="AY202" s="22" t="s">
        <v>147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83</v>
      </c>
      <c r="BK202" s="201">
        <f>ROUND(I202*H202,2)</f>
        <v>0</v>
      </c>
      <c r="BL202" s="22" t="s">
        <v>166</v>
      </c>
      <c r="BM202" s="22" t="s">
        <v>531</v>
      </c>
    </row>
    <row r="203" spans="2:65" s="11" customFormat="1">
      <c r="B203" s="202"/>
      <c r="C203" s="203"/>
      <c r="D203" s="204" t="s">
        <v>186</v>
      </c>
      <c r="E203" s="205" t="s">
        <v>21</v>
      </c>
      <c r="F203" s="206" t="s">
        <v>431</v>
      </c>
      <c r="G203" s="203"/>
      <c r="H203" s="205" t="s">
        <v>21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186</v>
      </c>
      <c r="AU203" s="212" t="s">
        <v>160</v>
      </c>
      <c r="AV203" s="11" t="s">
        <v>83</v>
      </c>
      <c r="AW203" s="11" t="s">
        <v>38</v>
      </c>
      <c r="AX203" s="11" t="s">
        <v>75</v>
      </c>
      <c r="AY203" s="212" t="s">
        <v>147</v>
      </c>
    </row>
    <row r="204" spans="2:65" s="12" customFormat="1">
      <c r="B204" s="213"/>
      <c r="C204" s="214"/>
      <c r="D204" s="204" t="s">
        <v>186</v>
      </c>
      <c r="E204" s="215" t="s">
        <v>21</v>
      </c>
      <c r="F204" s="216" t="s">
        <v>532</v>
      </c>
      <c r="G204" s="214"/>
      <c r="H204" s="217">
        <v>13.018000000000001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186</v>
      </c>
      <c r="AU204" s="223" t="s">
        <v>160</v>
      </c>
      <c r="AV204" s="12" t="s">
        <v>85</v>
      </c>
      <c r="AW204" s="12" t="s">
        <v>38</v>
      </c>
      <c r="AX204" s="12" t="s">
        <v>75</v>
      </c>
      <c r="AY204" s="223" t="s">
        <v>147</v>
      </c>
    </row>
    <row r="205" spans="2:65" s="12" customFormat="1">
      <c r="B205" s="213"/>
      <c r="C205" s="214"/>
      <c r="D205" s="204" t="s">
        <v>186</v>
      </c>
      <c r="E205" s="215" t="s">
        <v>21</v>
      </c>
      <c r="F205" s="216" t="s">
        <v>533</v>
      </c>
      <c r="G205" s="214"/>
      <c r="H205" s="217">
        <v>17.318000000000001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186</v>
      </c>
      <c r="AU205" s="223" t="s">
        <v>160</v>
      </c>
      <c r="AV205" s="12" t="s">
        <v>85</v>
      </c>
      <c r="AW205" s="12" t="s">
        <v>38</v>
      </c>
      <c r="AX205" s="12" t="s">
        <v>75</v>
      </c>
      <c r="AY205" s="223" t="s">
        <v>147</v>
      </c>
    </row>
    <row r="206" spans="2:65" s="1" customFormat="1" ht="16.5" customHeight="1">
      <c r="B206" s="39"/>
      <c r="C206" s="228" t="s">
        <v>338</v>
      </c>
      <c r="D206" s="228" t="s">
        <v>332</v>
      </c>
      <c r="E206" s="229" t="s">
        <v>534</v>
      </c>
      <c r="F206" s="230" t="s">
        <v>535</v>
      </c>
      <c r="G206" s="231" t="s">
        <v>250</v>
      </c>
      <c r="H206" s="232">
        <v>53.390999999999998</v>
      </c>
      <c r="I206" s="233"/>
      <c r="J206" s="234">
        <f>ROUND(I206*H206,2)</f>
        <v>0</v>
      </c>
      <c r="K206" s="230" t="s">
        <v>154</v>
      </c>
      <c r="L206" s="235"/>
      <c r="M206" s="236" t="s">
        <v>21</v>
      </c>
      <c r="N206" s="237" t="s">
        <v>46</v>
      </c>
      <c r="O206" s="40"/>
      <c r="P206" s="199">
        <f>O206*H206</f>
        <v>0</v>
      </c>
      <c r="Q206" s="199">
        <v>1</v>
      </c>
      <c r="R206" s="199">
        <f>Q206*H206</f>
        <v>53.390999999999998</v>
      </c>
      <c r="S206" s="199">
        <v>0</v>
      </c>
      <c r="T206" s="200">
        <f>S206*H206</f>
        <v>0</v>
      </c>
      <c r="AR206" s="22" t="s">
        <v>182</v>
      </c>
      <c r="AT206" s="22" t="s">
        <v>332</v>
      </c>
      <c r="AU206" s="22" t="s">
        <v>160</v>
      </c>
      <c r="AY206" s="22" t="s">
        <v>147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83</v>
      </c>
      <c r="BK206" s="201">
        <f>ROUND(I206*H206,2)</f>
        <v>0</v>
      </c>
      <c r="BL206" s="22" t="s">
        <v>166</v>
      </c>
      <c r="BM206" s="22" t="s">
        <v>536</v>
      </c>
    </row>
    <row r="207" spans="2:65" s="12" customFormat="1">
      <c r="B207" s="213"/>
      <c r="C207" s="214"/>
      <c r="D207" s="204" t="s">
        <v>186</v>
      </c>
      <c r="E207" s="215" t="s">
        <v>21</v>
      </c>
      <c r="F207" s="216" t="s">
        <v>537</v>
      </c>
      <c r="G207" s="214"/>
      <c r="H207" s="217">
        <v>53.390999999999998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186</v>
      </c>
      <c r="AU207" s="223" t="s">
        <v>160</v>
      </c>
      <c r="AV207" s="12" t="s">
        <v>85</v>
      </c>
      <c r="AW207" s="12" t="s">
        <v>38</v>
      </c>
      <c r="AX207" s="12" t="s">
        <v>75</v>
      </c>
      <c r="AY207" s="223" t="s">
        <v>147</v>
      </c>
    </row>
    <row r="208" spans="2:65" s="1" customFormat="1" ht="38.25" customHeight="1">
      <c r="B208" s="39"/>
      <c r="C208" s="190" t="s">
        <v>346</v>
      </c>
      <c r="D208" s="190" t="s">
        <v>150</v>
      </c>
      <c r="E208" s="191" t="s">
        <v>538</v>
      </c>
      <c r="F208" s="192" t="s">
        <v>539</v>
      </c>
      <c r="G208" s="193" t="s">
        <v>219</v>
      </c>
      <c r="H208" s="194">
        <v>9.1890000000000001</v>
      </c>
      <c r="I208" s="195"/>
      <c r="J208" s="196">
        <f>ROUND(I208*H208,2)</f>
        <v>0</v>
      </c>
      <c r="K208" s="192" t="s">
        <v>154</v>
      </c>
      <c r="L208" s="59"/>
      <c r="M208" s="197" t="s">
        <v>21</v>
      </c>
      <c r="N208" s="198" t="s">
        <v>46</v>
      </c>
      <c r="O208" s="40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AR208" s="22" t="s">
        <v>166</v>
      </c>
      <c r="AT208" s="22" t="s">
        <v>150</v>
      </c>
      <c r="AU208" s="22" t="s">
        <v>160</v>
      </c>
      <c r="AY208" s="22" t="s">
        <v>147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22" t="s">
        <v>83</v>
      </c>
      <c r="BK208" s="201">
        <f>ROUND(I208*H208,2)</f>
        <v>0</v>
      </c>
      <c r="BL208" s="22" t="s">
        <v>166</v>
      </c>
      <c r="BM208" s="22" t="s">
        <v>540</v>
      </c>
    </row>
    <row r="209" spans="2:65" s="11" customFormat="1">
      <c r="B209" s="202"/>
      <c r="C209" s="203"/>
      <c r="D209" s="204" t="s">
        <v>186</v>
      </c>
      <c r="E209" s="205" t="s">
        <v>21</v>
      </c>
      <c r="F209" s="206" t="s">
        <v>460</v>
      </c>
      <c r="G209" s="203"/>
      <c r="H209" s="205" t="s">
        <v>21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186</v>
      </c>
      <c r="AU209" s="212" t="s">
        <v>160</v>
      </c>
      <c r="AV209" s="11" t="s">
        <v>83</v>
      </c>
      <c r="AW209" s="11" t="s">
        <v>38</v>
      </c>
      <c r="AX209" s="11" t="s">
        <v>75</v>
      </c>
      <c r="AY209" s="212" t="s">
        <v>147</v>
      </c>
    </row>
    <row r="210" spans="2:65" s="12" customFormat="1">
      <c r="B210" s="213"/>
      <c r="C210" s="214"/>
      <c r="D210" s="204" t="s">
        <v>186</v>
      </c>
      <c r="E210" s="215" t="s">
        <v>21</v>
      </c>
      <c r="F210" s="216" t="s">
        <v>541</v>
      </c>
      <c r="G210" s="214"/>
      <c r="H210" s="217">
        <v>0.56000000000000005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186</v>
      </c>
      <c r="AU210" s="223" t="s">
        <v>160</v>
      </c>
      <c r="AV210" s="12" t="s">
        <v>85</v>
      </c>
      <c r="AW210" s="12" t="s">
        <v>38</v>
      </c>
      <c r="AX210" s="12" t="s">
        <v>75</v>
      </c>
      <c r="AY210" s="223" t="s">
        <v>147</v>
      </c>
    </row>
    <row r="211" spans="2:65" s="11" customFormat="1">
      <c r="B211" s="202"/>
      <c r="C211" s="203"/>
      <c r="D211" s="204" t="s">
        <v>186</v>
      </c>
      <c r="E211" s="205" t="s">
        <v>21</v>
      </c>
      <c r="F211" s="206" t="s">
        <v>462</v>
      </c>
      <c r="G211" s="203"/>
      <c r="H211" s="205" t="s">
        <v>21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186</v>
      </c>
      <c r="AU211" s="212" t="s">
        <v>160</v>
      </c>
      <c r="AV211" s="11" t="s">
        <v>83</v>
      </c>
      <c r="AW211" s="11" t="s">
        <v>38</v>
      </c>
      <c r="AX211" s="11" t="s">
        <v>75</v>
      </c>
      <c r="AY211" s="212" t="s">
        <v>147</v>
      </c>
    </row>
    <row r="212" spans="2:65" s="12" customFormat="1">
      <c r="B212" s="213"/>
      <c r="C212" s="214"/>
      <c r="D212" s="204" t="s">
        <v>186</v>
      </c>
      <c r="E212" s="215" t="s">
        <v>21</v>
      </c>
      <c r="F212" s="216" t="s">
        <v>542</v>
      </c>
      <c r="G212" s="214"/>
      <c r="H212" s="217">
        <v>0.86399999999999999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186</v>
      </c>
      <c r="AU212" s="223" t="s">
        <v>160</v>
      </c>
      <c r="AV212" s="12" t="s">
        <v>85</v>
      </c>
      <c r="AW212" s="12" t="s">
        <v>38</v>
      </c>
      <c r="AX212" s="12" t="s">
        <v>75</v>
      </c>
      <c r="AY212" s="223" t="s">
        <v>147</v>
      </c>
    </row>
    <row r="213" spans="2:65" s="11" customFormat="1">
      <c r="B213" s="202"/>
      <c r="C213" s="203"/>
      <c r="D213" s="204" t="s">
        <v>186</v>
      </c>
      <c r="E213" s="205" t="s">
        <v>21</v>
      </c>
      <c r="F213" s="206" t="s">
        <v>465</v>
      </c>
      <c r="G213" s="203"/>
      <c r="H213" s="205" t="s">
        <v>21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186</v>
      </c>
      <c r="AU213" s="212" t="s">
        <v>160</v>
      </c>
      <c r="AV213" s="11" t="s">
        <v>83</v>
      </c>
      <c r="AW213" s="11" t="s">
        <v>38</v>
      </c>
      <c r="AX213" s="11" t="s">
        <v>75</v>
      </c>
      <c r="AY213" s="212" t="s">
        <v>147</v>
      </c>
    </row>
    <row r="214" spans="2:65" s="12" customFormat="1">
      <c r="B214" s="213"/>
      <c r="C214" s="214"/>
      <c r="D214" s="204" t="s">
        <v>186</v>
      </c>
      <c r="E214" s="215" t="s">
        <v>21</v>
      </c>
      <c r="F214" s="216" t="s">
        <v>543</v>
      </c>
      <c r="G214" s="214"/>
      <c r="H214" s="217">
        <v>7.4050000000000002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186</v>
      </c>
      <c r="AU214" s="223" t="s">
        <v>160</v>
      </c>
      <c r="AV214" s="12" t="s">
        <v>85</v>
      </c>
      <c r="AW214" s="12" t="s">
        <v>38</v>
      </c>
      <c r="AX214" s="12" t="s">
        <v>75</v>
      </c>
      <c r="AY214" s="223" t="s">
        <v>147</v>
      </c>
    </row>
    <row r="215" spans="2:65" s="11" customFormat="1">
      <c r="B215" s="202"/>
      <c r="C215" s="203"/>
      <c r="D215" s="204" t="s">
        <v>186</v>
      </c>
      <c r="E215" s="205" t="s">
        <v>21</v>
      </c>
      <c r="F215" s="206" t="s">
        <v>467</v>
      </c>
      <c r="G215" s="203"/>
      <c r="H215" s="205" t="s">
        <v>21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186</v>
      </c>
      <c r="AU215" s="212" t="s">
        <v>160</v>
      </c>
      <c r="AV215" s="11" t="s">
        <v>83</v>
      </c>
      <c r="AW215" s="11" t="s">
        <v>38</v>
      </c>
      <c r="AX215" s="11" t="s">
        <v>75</v>
      </c>
      <c r="AY215" s="212" t="s">
        <v>147</v>
      </c>
    </row>
    <row r="216" spans="2:65" s="12" customFormat="1">
      <c r="B216" s="213"/>
      <c r="C216" s="214"/>
      <c r="D216" s="204" t="s">
        <v>186</v>
      </c>
      <c r="E216" s="215" t="s">
        <v>21</v>
      </c>
      <c r="F216" s="216" t="s">
        <v>544</v>
      </c>
      <c r="G216" s="214"/>
      <c r="H216" s="217">
        <v>0.36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186</v>
      </c>
      <c r="AU216" s="223" t="s">
        <v>160</v>
      </c>
      <c r="AV216" s="12" t="s">
        <v>85</v>
      </c>
      <c r="AW216" s="12" t="s">
        <v>38</v>
      </c>
      <c r="AX216" s="12" t="s">
        <v>75</v>
      </c>
      <c r="AY216" s="223" t="s">
        <v>147</v>
      </c>
    </row>
    <row r="217" spans="2:65" s="1" customFormat="1" ht="16.5" customHeight="1">
      <c r="B217" s="39"/>
      <c r="C217" s="228" t="s">
        <v>353</v>
      </c>
      <c r="D217" s="228" t="s">
        <v>332</v>
      </c>
      <c r="E217" s="229" t="s">
        <v>534</v>
      </c>
      <c r="F217" s="230" t="s">
        <v>535</v>
      </c>
      <c r="G217" s="231" t="s">
        <v>250</v>
      </c>
      <c r="H217" s="232">
        <v>16.172999999999998</v>
      </c>
      <c r="I217" s="233"/>
      <c r="J217" s="234">
        <f>ROUND(I217*H217,2)</f>
        <v>0</v>
      </c>
      <c r="K217" s="230" t="s">
        <v>154</v>
      </c>
      <c r="L217" s="235"/>
      <c r="M217" s="236" t="s">
        <v>21</v>
      </c>
      <c r="N217" s="237" t="s">
        <v>46</v>
      </c>
      <c r="O217" s="40"/>
      <c r="P217" s="199">
        <f>O217*H217</f>
        <v>0</v>
      </c>
      <c r="Q217" s="199">
        <v>1</v>
      </c>
      <c r="R217" s="199">
        <f>Q217*H217</f>
        <v>16.172999999999998</v>
      </c>
      <c r="S217" s="199">
        <v>0</v>
      </c>
      <c r="T217" s="200">
        <f>S217*H217</f>
        <v>0</v>
      </c>
      <c r="AR217" s="22" t="s">
        <v>182</v>
      </c>
      <c r="AT217" s="22" t="s">
        <v>332</v>
      </c>
      <c r="AU217" s="22" t="s">
        <v>160</v>
      </c>
      <c r="AY217" s="22" t="s">
        <v>147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83</v>
      </c>
      <c r="BK217" s="201">
        <f>ROUND(I217*H217,2)</f>
        <v>0</v>
      </c>
      <c r="BL217" s="22" t="s">
        <v>166</v>
      </c>
      <c r="BM217" s="22" t="s">
        <v>545</v>
      </c>
    </row>
    <row r="218" spans="2:65" s="11" customFormat="1">
      <c r="B218" s="202"/>
      <c r="C218" s="203"/>
      <c r="D218" s="204" t="s">
        <v>186</v>
      </c>
      <c r="E218" s="205" t="s">
        <v>21</v>
      </c>
      <c r="F218" s="206" t="s">
        <v>546</v>
      </c>
      <c r="G218" s="203"/>
      <c r="H218" s="205" t="s">
        <v>21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186</v>
      </c>
      <c r="AU218" s="212" t="s">
        <v>160</v>
      </c>
      <c r="AV218" s="11" t="s">
        <v>83</v>
      </c>
      <c r="AW218" s="11" t="s">
        <v>38</v>
      </c>
      <c r="AX218" s="11" t="s">
        <v>75</v>
      </c>
      <c r="AY218" s="212" t="s">
        <v>147</v>
      </c>
    </row>
    <row r="219" spans="2:65" s="12" customFormat="1">
      <c r="B219" s="213"/>
      <c r="C219" s="214"/>
      <c r="D219" s="204" t="s">
        <v>186</v>
      </c>
      <c r="E219" s="215" t="s">
        <v>21</v>
      </c>
      <c r="F219" s="216" t="s">
        <v>547</v>
      </c>
      <c r="G219" s="214"/>
      <c r="H219" s="217">
        <v>16.172999999999998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186</v>
      </c>
      <c r="AU219" s="223" t="s">
        <v>160</v>
      </c>
      <c r="AV219" s="12" t="s">
        <v>85</v>
      </c>
      <c r="AW219" s="12" t="s">
        <v>38</v>
      </c>
      <c r="AX219" s="12" t="s">
        <v>75</v>
      </c>
      <c r="AY219" s="223" t="s">
        <v>147</v>
      </c>
    </row>
    <row r="220" spans="2:65" s="10" customFormat="1" ht="22.35" customHeight="1">
      <c r="B220" s="174"/>
      <c r="C220" s="175"/>
      <c r="D220" s="176" t="s">
        <v>74</v>
      </c>
      <c r="E220" s="188" t="s">
        <v>309</v>
      </c>
      <c r="F220" s="188" t="s">
        <v>548</v>
      </c>
      <c r="G220" s="175"/>
      <c r="H220" s="175"/>
      <c r="I220" s="178"/>
      <c r="J220" s="189">
        <f>BK220</f>
        <v>0</v>
      </c>
      <c r="K220" s="175"/>
      <c r="L220" s="180"/>
      <c r="M220" s="181"/>
      <c r="N220" s="182"/>
      <c r="O220" s="182"/>
      <c r="P220" s="183">
        <f>SUM(P221:P257)</f>
        <v>0</v>
      </c>
      <c r="Q220" s="182"/>
      <c r="R220" s="183">
        <f>SUM(R221:R257)</f>
        <v>33.453375999999999</v>
      </c>
      <c r="S220" s="182"/>
      <c r="T220" s="184">
        <f>SUM(T221:T257)</f>
        <v>0</v>
      </c>
      <c r="AR220" s="185" t="s">
        <v>83</v>
      </c>
      <c r="AT220" s="186" t="s">
        <v>74</v>
      </c>
      <c r="AU220" s="186" t="s">
        <v>85</v>
      </c>
      <c r="AY220" s="185" t="s">
        <v>147</v>
      </c>
      <c r="BK220" s="187">
        <f>SUM(BK221:BK257)</f>
        <v>0</v>
      </c>
    </row>
    <row r="221" spans="2:65" s="1" customFormat="1" ht="25.5" customHeight="1">
      <c r="B221" s="39"/>
      <c r="C221" s="190" t="s">
        <v>360</v>
      </c>
      <c r="D221" s="190" t="s">
        <v>150</v>
      </c>
      <c r="E221" s="191" t="s">
        <v>549</v>
      </c>
      <c r="F221" s="192" t="s">
        <v>550</v>
      </c>
      <c r="G221" s="193" t="s">
        <v>268</v>
      </c>
      <c r="H221" s="194">
        <v>222.935</v>
      </c>
      <c r="I221" s="195"/>
      <c r="J221" s="196">
        <f>ROUND(I221*H221,2)</f>
        <v>0</v>
      </c>
      <c r="K221" s="192" t="s">
        <v>154</v>
      </c>
      <c r="L221" s="59"/>
      <c r="M221" s="197" t="s">
        <v>21</v>
      </c>
      <c r="N221" s="198" t="s">
        <v>46</v>
      </c>
      <c r="O221" s="40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AR221" s="22" t="s">
        <v>166</v>
      </c>
      <c r="AT221" s="22" t="s">
        <v>150</v>
      </c>
      <c r="AU221" s="22" t="s">
        <v>160</v>
      </c>
      <c r="AY221" s="22" t="s">
        <v>147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22" t="s">
        <v>83</v>
      </c>
      <c r="BK221" s="201">
        <f>ROUND(I221*H221,2)</f>
        <v>0</v>
      </c>
      <c r="BL221" s="22" t="s">
        <v>166</v>
      </c>
      <c r="BM221" s="22" t="s">
        <v>551</v>
      </c>
    </row>
    <row r="222" spans="2:65" s="11" customFormat="1">
      <c r="B222" s="202"/>
      <c r="C222" s="203"/>
      <c r="D222" s="204" t="s">
        <v>186</v>
      </c>
      <c r="E222" s="205" t="s">
        <v>21</v>
      </c>
      <c r="F222" s="206" t="s">
        <v>552</v>
      </c>
      <c r="G222" s="203"/>
      <c r="H222" s="205" t="s">
        <v>21</v>
      </c>
      <c r="I222" s="207"/>
      <c r="J222" s="203"/>
      <c r="K222" s="203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186</v>
      </c>
      <c r="AU222" s="212" t="s">
        <v>160</v>
      </c>
      <c r="AV222" s="11" t="s">
        <v>83</v>
      </c>
      <c r="AW222" s="11" t="s">
        <v>38</v>
      </c>
      <c r="AX222" s="11" t="s">
        <v>75</v>
      </c>
      <c r="AY222" s="212" t="s">
        <v>147</v>
      </c>
    </row>
    <row r="223" spans="2:65" s="12" customFormat="1">
      <c r="B223" s="213"/>
      <c r="C223" s="214"/>
      <c r="D223" s="204" t="s">
        <v>186</v>
      </c>
      <c r="E223" s="215" t="s">
        <v>21</v>
      </c>
      <c r="F223" s="216" t="s">
        <v>553</v>
      </c>
      <c r="G223" s="214"/>
      <c r="H223" s="217">
        <v>222.935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186</v>
      </c>
      <c r="AU223" s="223" t="s">
        <v>160</v>
      </c>
      <c r="AV223" s="12" t="s">
        <v>85</v>
      </c>
      <c r="AW223" s="12" t="s">
        <v>38</v>
      </c>
      <c r="AX223" s="12" t="s">
        <v>75</v>
      </c>
      <c r="AY223" s="223" t="s">
        <v>147</v>
      </c>
    </row>
    <row r="224" spans="2:65" s="1" customFormat="1" ht="16.5" customHeight="1">
      <c r="B224" s="39"/>
      <c r="C224" s="228" t="s">
        <v>366</v>
      </c>
      <c r="D224" s="228" t="s">
        <v>332</v>
      </c>
      <c r="E224" s="229" t="s">
        <v>554</v>
      </c>
      <c r="F224" s="230" t="s">
        <v>555</v>
      </c>
      <c r="G224" s="231" t="s">
        <v>250</v>
      </c>
      <c r="H224" s="232">
        <v>33.44</v>
      </c>
      <c r="I224" s="233"/>
      <c r="J224" s="234">
        <f>ROUND(I224*H224,2)</f>
        <v>0</v>
      </c>
      <c r="K224" s="230" t="s">
        <v>154</v>
      </c>
      <c r="L224" s="235"/>
      <c r="M224" s="236" t="s">
        <v>21</v>
      </c>
      <c r="N224" s="237" t="s">
        <v>46</v>
      </c>
      <c r="O224" s="40"/>
      <c r="P224" s="199">
        <f>O224*H224</f>
        <v>0</v>
      </c>
      <c r="Q224" s="199">
        <v>1</v>
      </c>
      <c r="R224" s="199">
        <f>Q224*H224</f>
        <v>33.44</v>
      </c>
      <c r="S224" s="199">
        <v>0</v>
      </c>
      <c r="T224" s="200">
        <f>S224*H224</f>
        <v>0</v>
      </c>
      <c r="AR224" s="22" t="s">
        <v>182</v>
      </c>
      <c r="AT224" s="22" t="s">
        <v>332</v>
      </c>
      <c r="AU224" s="22" t="s">
        <v>160</v>
      </c>
      <c r="AY224" s="22" t="s">
        <v>147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2" t="s">
        <v>83</v>
      </c>
      <c r="BK224" s="201">
        <f>ROUND(I224*H224,2)</f>
        <v>0</v>
      </c>
      <c r="BL224" s="22" t="s">
        <v>166</v>
      </c>
      <c r="BM224" s="22" t="s">
        <v>556</v>
      </c>
    </row>
    <row r="225" spans="2:65" s="11" customFormat="1">
      <c r="B225" s="202"/>
      <c r="C225" s="203"/>
      <c r="D225" s="204" t="s">
        <v>186</v>
      </c>
      <c r="E225" s="205" t="s">
        <v>21</v>
      </c>
      <c r="F225" s="206" t="s">
        <v>557</v>
      </c>
      <c r="G225" s="203"/>
      <c r="H225" s="205" t="s">
        <v>21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186</v>
      </c>
      <c r="AU225" s="212" t="s">
        <v>160</v>
      </c>
      <c r="AV225" s="11" t="s">
        <v>83</v>
      </c>
      <c r="AW225" s="11" t="s">
        <v>38</v>
      </c>
      <c r="AX225" s="11" t="s">
        <v>75</v>
      </c>
      <c r="AY225" s="212" t="s">
        <v>147</v>
      </c>
    </row>
    <row r="226" spans="2:65" s="12" customFormat="1">
      <c r="B226" s="213"/>
      <c r="C226" s="214"/>
      <c r="D226" s="204" t="s">
        <v>186</v>
      </c>
      <c r="E226" s="215" t="s">
        <v>21</v>
      </c>
      <c r="F226" s="216" t="s">
        <v>558</v>
      </c>
      <c r="G226" s="214"/>
      <c r="H226" s="217">
        <v>33.44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186</v>
      </c>
      <c r="AU226" s="223" t="s">
        <v>160</v>
      </c>
      <c r="AV226" s="12" t="s">
        <v>85</v>
      </c>
      <c r="AW226" s="12" t="s">
        <v>38</v>
      </c>
      <c r="AX226" s="12" t="s">
        <v>75</v>
      </c>
      <c r="AY226" s="223" t="s">
        <v>147</v>
      </c>
    </row>
    <row r="227" spans="2:65" s="1" customFormat="1" ht="25.5" customHeight="1">
      <c r="B227" s="39"/>
      <c r="C227" s="190" t="s">
        <v>254</v>
      </c>
      <c r="D227" s="190" t="s">
        <v>150</v>
      </c>
      <c r="E227" s="191" t="s">
        <v>559</v>
      </c>
      <c r="F227" s="192" t="s">
        <v>560</v>
      </c>
      <c r="G227" s="193" t="s">
        <v>268</v>
      </c>
      <c r="H227" s="194">
        <v>445.87</v>
      </c>
      <c r="I227" s="195"/>
      <c r="J227" s="196">
        <f>ROUND(I227*H227,2)</f>
        <v>0</v>
      </c>
      <c r="K227" s="192" t="s">
        <v>154</v>
      </c>
      <c r="L227" s="59"/>
      <c r="M227" s="197" t="s">
        <v>21</v>
      </c>
      <c r="N227" s="198" t="s">
        <v>46</v>
      </c>
      <c r="O227" s="40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AR227" s="22" t="s">
        <v>166</v>
      </c>
      <c r="AT227" s="22" t="s">
        <v>150</v>
      </c>
      <c r="AU227" s="22" t="s">
        <v>160</v>
      </c>
      <c r="AY227" s="22" t="s">
        <v>147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22" t="s">
        <v>83</v>
      </c>
      <c r="BK227" s="201">
        <f>ROUND(I227*H227,2)</f>
        <v>0</v>
      </c>
      <c r="BL227" s="22" t="s">
        <v>166</v>
      </c>
      <c r="BM227" s="22" t="s">
        <v>561</v>
      </c>
    </row>
    <row r="228" spans="2:65" s="11" customFormat="1">
      <c r="B228" s="202"/>
      <c r="C228" s="203"/>
      <c r="D228" s="204" t="s">
        <v>186</v>
      </c>
      <c r="E228" s="205" t="s">
        <v>21</v>
      </c>
      <c r="F228" s="206" t="s">
        <v>562</v>
      </c>
      <c r="G228" s="203"/>
      <c r="H228" s="205" t="s">
        <v>21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186</v>
      </c>
      <c r="AU228" s="212" t="s">
        <v>160</v>
      </c>
      <c r="AV228" s="11" t="s">
        <v>83</v>
      </c>
      <c r="AW228" s="11" t="s">
        <v>38</v>
      </c>
      <c r="AX228" s="11" t="s">
        <v>75</v>
      </c>
      <c r="AY228" s="212" t="s">
        <v>147</v>
      </c>
    </row>
    <row r="229" spans="2:65" s="12" customFormat="1">
      <c r="B229" s="213"/>
      <c r="C229" s="214"/>
      <c r="D229" s="204" t="s">
        <v>186</v>
      </c>
      <c r="E229" s="215" t="s">
        <v>21</v>
      </c>
      <c r="F229" s="216" t="s">
        <v>563</v>
      </c>
      <c r="G229" s="214"/>
      <c r="H229" s="217">
        <v>445.87</v>
      </c>
      <c r="I229" s="218"/>
      <c r="J229" s="214"/>
      <c r="K229" s="214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186</v>
      </c>
      <c r="AU229" s="223" t="s">
        <v>160</v>
      </c>
      <c r="AV229" s="12" t="s">
        <v>85</v>
      </c>
      <c r="AW229" s="12" t="s">
        <v>38</v>
      </c>
      <c r="AX229" s="12" t="s">
        <v>75</v>
      </c>
      <c r="AY229" s="223" t="s">
        <v>147</v>
      </c>
    </row>
    <row r="230" spans="2:65" s="1" customFormat="1" ht="16.5" customHeight="1">
      <c r="B230" s="39"/>
      <c r="C230" s="228" t="s">
        <v>377</v>
      </c>
      <c r="D230" s="228" t="s">
        <v>332</v>
      </c>
      <c r="E230" s="229" t="s">
        <v>564</v>
      </c>
      <c r="F230" s="230" t="s">
        <v>565</v>
      </c>
      <c r="G230" s="231" t="s">
        <v>349</v>
      </c>
      <c r="H230" s="232">
        <v>13.375999999999999</v>
      </c>
      <c r="I230" s="233"/>
      <c r="J230" s="234">
        <f>ROUND(I230*H230,2)</f>
        <v>0</v>
      </c>
      <c r="K230" s="230" t="s">
        <v>154</v>
      </c>
      <c r="L230" s="235"/>
      <c r="M230" s="236" t="s">
        <v>21</v>
      </c>
      <c r="N230" s="237" t="s">
        <v>46</v>
      </c>
      <c r="O230" s="40"/>
      <c r="P230" s="199">
        <f>O230*H230</f>
        <v>0</v>
      </c>
      <c r="Q230" s="199">
        <v>1E-3</v>
      </c>
      <c r="R230" s="199">
        <f>Q230*H230</f>
        <v>1.3375999999999999E-2</v>
      </c>
      <c r="S230" s="199">
        <v>0</v>
      </c>
      <c r="T230" s="200">
        <f>S230*H230</f>
        <v>0</v>
      </c>
      <c r="AR230" s="22" t="s">
        <v>182</v>
      </c>
      <c r="AT230" s="22" t="s">
        <v>332</v>
      </c>
      <c r="AU230" s="22" t="s">
        <v>160</v>
      </c>
      <c r="AY230" s="22" t="s">
        <v>147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22" t="s">
        <v>83</v>
      </c>
      <c r="BK230" s="201">
        <f>ROUND(I230*H230,2)</f>
        <v>0</v>
      </c>
      <c r="BL230" s="22" t="s">
        <v>166</v>
      </c>
      <c r="BM230" s="22" t="s">
        <v>566</v>
      </c>
    </row>
    <row r="231" spans="2:65" s="11" customFormat="1">
      <c r="B231" s="202"/>
      <c r="C231" s="203"/>
      <c r="D231" s="204" t="s">
        <v>186</v>
      </c>
      <c r="E231" s="205" t="s">
        <v>21</v>
      </c>
      <c r="F231" s="206" t="s">
        <v>567</v>
      </c>
      <c r="G231" s="203"/>
      <c r="H231" s="205" t="s">
        <v>21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186</v>
      </c>
      <c r="AU231" s="212" t="s">
        <v>160</v>
      </c>
      <c r="AV231" s="11" t="s">
        <v>83</v>
      </c>
      <c r="AW231" s="11" t="s">
        <v>38</v>
      </c>
      <c r="AX231" s="11" t="s">
        <v>75</v>
      </c>
      <c r="AY231" s="212" t="s">
        <v>147</v>
      </c>
    </row>
    <row r="232" spans="2:65" s="12" customFormat="1">
      <c r="B232" s="213"/>
      <c r="C232" s="214"/>
      <c r="D232" s="204" t="s">
        <v>186</v>
      </c>
      <c r="E232" s="215" t="s">
        <v>21</v>
      </c>
      <c r="F232" s="216" t="s">
        <v>568</v>
      </c>
      <c r="G232" s="214"/>
      <c r="H232" s="217">
        <v>13.375999999999999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186</v>
      </c>
      <c r="AU232" s="223" t="s">
        <v>160</v>
      </c>
      <c r="AV232" s="12" t="s">
        <v>85</v>
      </c>
      <c r="AW232" s="12" t="s">
        <v>38</v>
      </c>
      <c r="AX232" s="12" t="s">
        <v>75</v>
      </c>
      <c r="AY232" s="223" t="s">
        <v>147</v>
      </c>
    </row>
    <row r="233" spans="2:65" s="1" customFormat="1" ht="25.5" customHeight="1">
      <c r="B233" s="39"/>
      <c r="C233" s="190" t="s">
        <v>382</v>
      </c>
      <c r="D233" s="190" t="s">
        <v>150</v>
      </c>
      <c r="E233" s="191" t="s">
        <v>569</v>
      </c>
      <c r="F233" s="192" t="s">
        <v>570</v>
      </c>
      <c r="G233" s="193" t="s">
        <v>268</v>
      </c>
      <c r="H233" s="194">
        <v>1768.829</v>
      </c>
      <c r="I233" s="195"/>
      <c r="J233" s="196">
        <f>ROUND(I233*H233,2)</f>
        <v>0</v>
      </c>
      <c r="K233" s="192" t="s">
        <v>154</v>
      </c>
      <c r="L233" s="59"/>
      <c r="M233" s="197" t="s">
        <v>21</v>
      </c>
      <c r="N233" s="198" t="s">
        <v>46</v>
      </c>
      <c r="O233" s="40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AR233" s="22" t="s">
        <v>166</v>
      </c>
      <c r="AT233" s="22" t="s">
        <v>150</v>
      </c>
      <c r="AU233" s="22" t="s">
        <v>160</v>
      </c>
      <c r="AY233" s="22" t="s">
        <v>147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22" t="s">
        <v>83</v>
      </c>
      <c r="BK233" s="201">
        <f>ROUND(I233*H233,2)</f>
        <v>0</v>
      </c>
      <c r="BL233" s="22" t="s">
        <v>166</v>
      </c>
      <c r="BM233" s="22" t="s">
        <v>571</v>
      </c>
    </row>
    <row r="234" spans="2:65" s="11" customFormat="1">
      <c r="B234" s="202"/>
      <c r="C234" s="203"/>
      <c r="D234" s="204" t="s">
        <v>186</v>
      </c>
      <c r="E234" s="205" t="s">
        <v>21</v>
      </c>
      <c r="F234" s="206" t="s">
        <v>572</v>
      </c>
      <c r="G234" s="203"/>
      <c r="H234" s="205" t="s">
        <v>21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186</v>
      </c>
      <c r="AU234" s="212" t="s">
        <v>160</v>
      </c>
      <c r="AV234" s="11" t="s">
        <v>83</v>
      </c>
      <c r="AW234" s="11" t="s">
        <v>38</v>
      </c>
      <c r="AX234" s="11" t="s">
        <v>75</v>
      </c>
      <c r="AY234" s="212" t="s">
        <v>147</v>
      </c>
    </row>
    <row r="235" spans="2:65" s="11" customFormat="1">
      <c r="B235" s="202"/>
      <c r="C235" s="203"/>
      <c r="D235" s="204" t="s">
        <v>186</v>
      </c>
      <c r="E235" s="205" t="s">
        <v>21</v>
      </c>
      <c r="F235" s="206" t="s">
        <v>573</v>
      </c>
      <c r="G235" s="203"/>
      <c r="H235" s="205" t="s">
        <v>21</v>
      </c>
      <c r="I235" s="207"/>
      <c r="J235" s="203"/>
      <c r="K235" s="203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186</v>
      </c>
      <c r="AU235" s="212" t="s">
        <v>160</v>
      </c>
      <c r="AV235" s="11" t="s">
        <v>83</v>
      </c>
      <c r="AW235" s="11" t="s">
        <v>38</v>
      </c>
      <c r="AX235" s="11" t="s">
        <v>75</v>
      </c>
      <c r="AY235" s="212" t="s">
        <v>147</v>
      </c>
    </row>
    <row r="236" spans="2:65" s="12" customFormat="1">
      <c r="B236" s="213"/>
      <c r="C236" s="214"/>
      <c r="D236" s="204" t="s">
        <v>186</v>
      </c>
      <c r="E236" s="215" t="s">
        <v>21</v>
      </c>
      <c r="F236" s="216" t="s">
        <v>574</v>
      </c>
      <c r="G236" s="214"/>
      <c r="H236" s="217">
        <v>661.27599999999995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186</v>
      </c>
      <c r="AU236" s="223" t="s">
        <v>160</v>
      </c>
      <c r="AV236" s="12" t="s">
        <v>85</v>
      </c>
      <c r="AW236" s="12" t="s">
        <v>38</v>
      </c>
      <c r="AX236" s="12" t="s">
        <v>75</v>
      </c>
      <c r="AY236" s="223" t="s">
        <v>147</v>
      </c>
    </row>
    <row r="237" spans="2:65" s="11" customFormat="1">
      <c r="B237" s="202"/>
      <c r="C237" s="203"/>
      <c r="D237" s="204" t="s">
        <v>186</v>
      </c>
      <c r="E237" s="205" t="s">
        <v>21</v>
      </c>
      <c r="F237" s="206" t="s">
        <v>575</v>
      </c>
      <c r="G237" s="203"/>
      <c r="H237" s="205" t="s">
        <v>21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186</v>
      </c>
      <c r="AU237" s="212" t="s">
        <v>160</v>
      </c>
      <c r="AV237" s="11" t="s">
        <v>83</v>
      </c>
      <c r="AW237" s="11" t="s">
        <v>38</v>
      </c>
      <c r="AX237" s="11" t="s">
        <v>75</v>
      </c>
      <c r="AY237" s="212" t="s">
        <v>147</v>
      </c>
    </row>
    <row r="238" spans="2:65" s="11" customFormat="1">
      <c r="B238" s="202"/>
      <c r="C238" s="203"/>
      <c r="D238" s="204" t="s">
        <v>186</v>
      </c>
      <c r="E238" s="205" t="s">
        <v>21</v>
      </c>
      <c r="F238" s="206" t="s">
        <v>576</v>
      </c>
      <c r="G238" s="203"/>
      <c r="H238" s="205" t="s">
        <v>21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186</v>
      </c>
      <c r="AU238" s="212" t="s">
        <v>160</v>
      </c>
      <c r="AV238" s="11" t="s">
        <v>83</v>
      </c>
      <c r="AW238" s="11" t="s">
        <v>38</v>
      </c>
      <c r="AX238" s="11" t="s">
        <v>75</v>
      </c>
      <c r="AY238" s="212" t="s">
        <v>147</v>
      </c>
    </row>
    <row r="239" spans="2:65" s="12" customFormat="1">
      <c r="B239" s="213"/>
      <c r="C239" s="214"/>
      <c r="D239" s="204" t="s">
        <v>186</v>
      </c>
      <c r="E239" s="215" t="s">
        <v>21</v>
      </c>
      <c r="F239" s="216" t="s">
        <v>577</v>
      </c>
      <c r="G239" s="214"/>
      <c r="H239" s="217">
        <v>567.29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186</v>
      </c>
      <c r="AU239" s="223" t="s">
        <v>160</v>
      </c>
      <c r="AV239" s="12" t="s">
        <v>85</v>
      </c>
      <c r="AW239" s="12" t="s">
        <v>38</v>
      </c>
      <c r="AX239" s="12" t="s">
        <v>75</v>
      </c>
      <c r="AY239" s="223" t="s">
        <v>147</v>
      </c>
    </row>
    <row r="240" spans="2:65" s="11" customFormat="1">
      <c r="B240" s="202"/>
      <c r="C240" s="203"/>
      <c r="D240" s="204" t="s">
        <v>186</v>
      </c>
      <c r="E240" s="205" t="s">
        <v>21</v>
      </c>
      <c r="F240" s="206" t="s">
        <v>578</v>
      </c>
      <c r="G240" s="203"/>
      <c r="H240" s="205" t="s">
        <v>21</v>
      </c>
      <c r="I240" s="207"/>
      <c r="J240" s="203"/>
      <c r="K240" s="203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186</v>
      </c>
      <c r="AU240" s="212" t="s">
        <v>160</v>
      </c>
      <c r="AV240" s="11" t="s">
        <v>83</v>
      </c>
      <c r="AW240" s="11" t="s">
        <v>38</v>
      </c>
      <c r="AX240" s="11" t="s">
        <v>75</v>
      </c>
      <c r="AY240" s="212" t="s">
        <v>147</v>
      </c>
    </row>
    <row r="241" spans="2:65" s="11" customFormat="1">
      <c r="B241" s="202"/>
      <c r="C241" s="203"/>
      <c r="D241" s="204" t="s">
        <v>186</v>
      </c>
      <c r="E241" s="205" t="s">
        <v>21</v>
      </c>
      <c r="F241" s="206" t="s">
        <v>579</v>
      </c>
      <c r="G241" s="203"/>
      <c r="H241" s="205" t="s">
        <v>21</v>
      </c>
      <c r="I241" s="207"/>
      <c r="J241" s="203"/>
      <c r="K241" s="203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186</v>
      </c>
      <c r="AU241" s="212" t="s">
        <v>160</v>
      </c>
      <c r="AV241" s="11" t="s">
        <v>83</v>
      </c>
      <c r="AW241" s="11" t="s">
        <v>38</v>
      </c>
      <c r="AX241" s="11" t="s">
        <v>75</v>
      </c>
      <c r="AY241" s="212" t="s">
        <v>147</v>
      </c>
    </row>
    <row r="242" spans="2:65" s="12" customFormat="1">
      <c r="B242" s="213"/>
      <c r="C242" s="214"/>
      <c r="D242" s="204" t="s">
        <v>186</v>
      </c>
      <c r="E242" s="215" t="s">
        <v>21</v>
      </c>
      <c r="F242" s="216" t="s">
        <v>580</v>
      </c>
      <c r="G242" s="214"/>
      <c r="H242" s="217">
        <v>273.74299999999999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186</v>
      </c>
      <c r="AU242" s="223" t="s">
        <v>160</v>
      </c>
      <c r="AV242" s="12" t="s">
        <v>85</v>
      </c>
      <c r="AW242" s="12" t="s">
        <v>38</v>
      </c>
      <c r="AX242" s="12" t="s">
        <v>75</v>
      </c>
      <c r="AY242" s="223" t="s">
        <v>147</v>
      </c>
    </row>
    <row r="243" spans="2:65" s="11" customFormat="1">
      <c r="B243" s="202"/>
      <c r="C243" s="203"/>
      <c r="D243" s="204" t="s">
        <v>186</v>
      </c>
      <c r="E243" s="205" t="s">
        <v>21</v>
      </c>
      <c r="F243" s="206" t="s">
        <v>581</v>
      </c>
      <c r="G243" s="203"/>
      <c r="H243" s="205" t="s">
        <v>21</v>
      </c>
      <c r="I243" s="207"/>
      <c r="J243" s="203"/>
      <c r="K243" s="203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186</v>
      </c>
      <c r="AU243" s="212" t="s">
        <v>160</v>
      </c>
      <c r="AV243" s="11" t="s">
        <v>83</v>
      </c>
      <c r="AW243" s="11" t="s">
        <v>38</v>
      </c>
      <c r="AX243" s="11" t="s">
        <v>75</v>
      </c>
      <c r="AY243" s="212" t="s">
        <v>147</v>
      </c>
    </row>
    <row r="244" spans="2:65" s="11" customFormat="1">
      <c r="B244" s="202"/>
      <c r="C244" s="203"/>
      <c r="D244" s="204" t="s">
        <v>186</v>
      </c>
      <c r="E244" s="205" t="s">
        <v>21</v>
      </c>
      <c r="F244" s="206" t="s">
        <v>582</v>
      </c>
      <c r="G244" s="203"/>
      <c r="H244" s="205" t="s">
        <v>21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186</v>
      </c>
      <c r="AU244" s="212" t="s">
        <v>160</v>
      </c>
      <c r="AV244" s="11" t="s">
        <v>83</v>
      </c>
      <c r="AW244" s="11" t="s">
        <v>38</v>
      </c>
      <c r="AX244" s="11" t="s">
        <v>75</v>
      </c>
      <c r="AY244" s="212" t="s">
        <v>147</v>
      </c>
    </row>
    <row r="245" spans="2:65" s="12" customFormat="1">
      <c r="B245" s="213"/>
      <c r="C245" s="214"/>
      <c r="D245" s="204" t="s">
        <v>186</v>
      </c>
      <c r="E245" s="215" t="s">
        <v>21</v>
      </c>
      <c r="F245" s="216" t="s">
        <v>583</v>
      </c>
      <c r="G245" s="214"/>
      <c r="H245" s="217">
        <v>266.52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186</v>
      </c>
      <c r="AU245" s="223" t="s">
        <v>160</v>
      </c>
      <c r="AV245" s="12" t="s">
        <v>85</v>
      </c>
      <c r="AW245" s="12" t="s">
        <v>38</v>
      </c>
      <c r="AX245" s="12" t="s">
        <v>75</v>
      </c>
      <c r="AY245" s="223" t="s">
        <v>147</v>
      </c>
    </row>
    <row r="246" spans="2:65" s="1" customFormat="1" ht="25.5" customHeight="1">
      <c r="B246" s="39"/>
      <c r="C246" s="190" t="s">
        <v>584</v>
      </c>
      <c r="D246" s="190" t="s">
        <v>150</v>
      </c>
      <c r="E246" s="191" t="s">
        <v>585</v>
      </c>
      <c r="F246" s="192" t="s">
        <v>586</v>
      </c>
      <c r="G246" s="193" t="s">
        <v>268</v>
      </c>
      <c r="H246" s="194">
        <v>445.87</v>
      </c>
      <c r="I246" s="195"/>
      <c r="J246" s="196">
        <f>ROUND(I246*H246,2)</f>
        <v>0</v>
      </c>
      <c r="K246" s="192" t="s">
        <v>154</v>
      </c>
      <c r="L246" s="59"/>
      <c r="M246" s="197" t="s">
        <v>21</v>
      </c>
      <c r="N246" s="198" t="s">
        <v>46</v>
      </c>
      <c r="O246" s="40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AR246" s="22" t="s">
        <v>166</v>
      </c>
      <c r="AT246" s="22" t="s">
        <v>150</v>
      </c>
      <c r="AU246" s="22" t="s">
        <v>160</v>
      </c>
      <c r="AY246" s="22" t="s">
        <v>147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22" t="s">
        <v>83</v>
      </c>
      <c r="BK246" s="201">
        <f>ROUND(I246*H246,2)</f>
        <v>0</v>
      </c>
      <c r="BL246" s="22" t="s">
        <v>166</v>
      </c>
      <c r="BM246" s="22" t="s">
        <v>587</v>
      </c>
    </row>
    <row r="247" spans="2:65" s="11" customFormat="1">
      <c r="B247" s="202"/>
      <c r="C247" s="203"/>
      <c r="D247" s="204" t="s">
        <v>186</v>
      </c>
      <c r="E247" s="205" t="s">
        <v>21</v>
      </c>
      <c r="F247" s="206" t="s">
        <v>567</v>
      </c>
      <c r="G247" s="203"/>
      <c r="H247" s="205" t="s">
        <v>21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186</v>
      </c>
      <c r="AU247" s="212" t="s">
        <v>160</v>
      </c>
      <c r="AV247" s="11" t="s">
        <v>83</v>
      </c>
      <c r="AW247" s="11" t="s">
        <v>38</v>
      </c>
      <c r="AX247" s="11" t="s">
        <v>75</v>
      </c>
      <c r="AY247" s="212" t="s">
        <v>147</v>
      </c>
    </row>
    <row r="248" spans="2:65" s="12" customFormat="1">
      <c r="B248" s="213"/>
      <c r="C248" s="214"/>
      <c r="D248" s="204" t="s">
        <v>186</v>
      </c>
      <c r="E248" s="215" t="s">
        <v>21</v>
      </c>
      <c r="F248" s="216" t="s">
        <v>563</v>
      </c>
      <c r="G248" s="214"/>
      <c r="H248" s="217">
        <v>445.87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186</v>
      </c>
      <c r="AU248" s="223" t="s">
        <v>160</v>
      </c>
      <c r="AV248" s="12" t="s">
        <v>85</v>
      </c>
      <c r="AW248" s="12" t="s">
        <v>38</v>
      </c>
      <c r="AX248" s="12" t="s">
        <v>75</v>
      </c>
      <c r="AY248" s="223" t="s">
        <v>147</v>
      </c>
    </row>
    <row r="249" spans="2:65" s="1" customFormat="1" ht="16.5" customHeight="1">
      <c r="B249" s="39"/>
      <c r="C249" s="190" t="s">
        <v>588</v>
      </c>
      <c r="D249" s="190" t="s">
        <v>150</v>
      </c>
      <c r="E249" s="191" t="s">
        <v>589</v>
      </c>
      <c r="F249" s="192" t="s">
        <v>590</v>
      </c>
      <c r="G249" s="193" t="s">
        <v>268</v>
      </c>
      <c r="H249" s="194">
        <v>445.87</v>
      </c>
      <c r="I249" s="195"/>
      <c r="J249" s="196">
        <f>ROUND(I249*H249,2)</f>
        <v>0</v>
      </c>
      <c r="K249" s="192" t="s">
        <v>154</v>
      </c>
      <c r="L249" s="59"/>
      <c r="M249" s="197" t="s">
        <v>21</v>
      </c>
      <c r="N249" s="198" t="s">
        <v>46</v>
      </c>
      <c r="O249" s="40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AR249" s="22" t="s">
        <v>166</v>
      </c>
      <c r="AT249" s="22" t="s">
        <v>150</v>
      </c>
      <c r="AU249" s="22" t="s">
        <v>160</v>
      </c>
      <c r="AY249" s="22" t="s">
        <v>147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22" t="s">
        <v>83</v>
      </c>
      <c r="BK249" s="201">
        <f>ROUND(I249*H249,2)</f>
        <v>0</v>
      </c>
      <c r="BL249" s="22" t="s">
        <v>166</v>
      </c>
      <c r="BM249" s="22" t="s">
        <v>591</v>
      </c>
    </row>
    <row r="250" spans="2:65" s="11" customFormat="1">
      <c r="B250" s="202"/>
      <c r="C250" s="203"/>
      <c r="D250" s="204" t="s">
        <v>186</v>
      </c>
      <c r="E250" s="205" t="s">
        <v>21</v>
      </c>
      <c r="F250" s="206" t="s">
        <v>567</v>
      </c>
      <c r="G250" s="203"/>
      <c r="H250" s="205" t="s">
        <v>21</v>
      </c>
      <c r="I250" s="207"/>
      <c r="J250" s="203"/>
      <c r="K250" s="203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186</v>
      </c>
      <c r="AU250" s="212" t="s">
        <v>160</v>
      </c>
      <c r="AV250" s="11" t="s">
        <v>83</v>
      </c>
      <c r="AW250" s="11" t="s">
        <v>38</v>
      </c>
      <c r="AX250" s="11" t="s">
        <v>75</v>
      </c>
      <c r="AY250" s="212" t="s">
        <v>147</v>
      </c>
    </row>
    <row r="251" spans="2:65" s="12" customFormat="1">
      <c r="B251" s="213"/>
      <c r="C251" s="214"/>
      <c r="D251" s="204" t="s">
        <v>186</v>
      </c>
      <c r="E251" s="215" t="s">
        <v>21</v>
      </c>
      <c r="F251" s="216" t="s">
        <v>563</v>
      </c>
      <c r="G251" s="214"/>
      <c r="H251" s="217">
        <v>445.87</v>
      </c>
      <c r="I251" s="218"/>
      <c r="J251" s="214"/>
      <c r="K251" s="214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186</v>
      </c>
      <c r="AU251" s="223" t="s">
        <v>160</v>
      </c>
      <c r="AV251" s="12" t="s">
        <v>85</v>
      </c>
      <c r="AW251" s="12" t="s">
        <v>38</v>
      </c>
      <c r="AX251" s="12" t="s">
        <v>75</v>
      </c>
      <c r="AY251" s="223" t="s">
        <v>147</v>
      </c>
    </row>
    <row r="252" spans="2:65" s="1" customFormat="1" ht="38.25" customHeight="1">
      <c r="B252" s="39"/>
      <c r="C252" s="190" t="s">
        <v>356</v>
      </c>
      <c r="D252" s="190" t="s">
        <v>150</v>
      </c>
      <c r="E252" s="191" t="s">
        <v>592</v>
      </c>
      <c r="F252" s="192" t="s">
        <v>593</v>
      </c>
      <c r="G252" s="193" t="s">
        <v>268</v>
      </c>
      <c r="H252" s="194">
        <v>445.87</v>
      </c>
      <c r="I252" s="195"/>
      <c r="J252" s="196">
        <f>ROUND(I252*H252,2)</f>
        <v>0</v>
      </c>
      <c r="K252" s="192" t="s">
        <v>154</v>
      </c>
      <c r="L252" s="59"/>
      <c r="M252" s="197" t="s">
        <v>21</v>
      </c>
      <c r="N252" s="198" t="s">
        <v>46</v>
      </c>
      <c r="O252" s="40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AR252" s="22" t="s">
        <v>166</v>
      </c>
      <c r="AT252" s="22" t="s">
        <v>150</v>
      </c>
      <c r="AU252" s="22" t="s">
        <v>160</v>
      </c>
      <c r="AY252" s="22" t="s">
        <v>147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22" t="s">
        <v>83</v>
      </c>
      <c r="BK252" s="201">
        <f>ROUND(I252*H252,2)</f>
        <v>0</v>
      </c>
      <c r="BL252" s="22" t="s">
        <v>166</v>
      </c>
      <c r="BM252" s="22" t="s">
        <v>594</v>
      </c>
    </row>
    <row r="253" spans="2:65" s="11" customFormat="1">
      <c r="B253" s="202"/>
      <c r="C253" s="203"/>
      <c r="D253" s="204" t="s">
        <v>186</v>
      </c>
      <c r="E253" s="205" t="s">
        <v>21</v>
      </c>
      <c r="F253" s="206" t="s">
        <v>567</v>
      </c>
      <c r="G253" s="203"/>
      <c r="H253" s="205" t="s">
        <v>21</v>
      </c>
      <c r="I253" s="207"/>
      <c r="J253" s="203"/>
      <c r="K253" s="203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186</v>
      </c>
      <c r="AU253" s="212" t="s">
        <v>160</v>
      </c>
      <c r="AV253" s="11" t="s">
        <v>83</v>
      </c>
      <c r="AW253" s="11" t="s">
        <v>38</v>
      </c>
      <c r="AX253" s="11" t="s">
        <v>75</v>
      </c>
      <c r="AY253" s="212" t="s">
        <v>147</v>
      </c>
    </row>
    <row r="254" spans="2:65" s="12" customFormat="1">
      <c r="B254" s="213"/>
      <c r="C254" s="214"/>
      <c r="D254" s="204" t="s">
        <v>186</v>
      </c>
      <c r="E254" s="215" t="s">
        <v>21</v>
      </c>
      <c r="F254" s="216" t="s">
        <v>563</v>
      </c>
      <c r="G254" s="214"/>
      <c r="H254" s="217">
        <v>445.87</v>
      </c>
      <c r="I254" s="218"/>
      <c r="J254" s="214"/>
      <c r="K254" s="214"/>
      <c r="L254" s="219"/>
      <c r="M254" s="220"/>
      <c r="N254" s="221"/>
      <c r="O254" s="221"/>
      <c r="P254" s="221"/>
      <c r="Q254" s="221"/>
      <c r="R254" s="221"/>
      <c r="S254" s="221"/>
      <c r="T254" s="222"/>
      <c r="AT254" s="223" t="s">
        <v>186</v>
      </c>
      <c r="AU254" s="223" t="s">
        <v>160</v>
      </c>
      <c r="AV254" s="12" t="s">
        <v>85</v>
      </c>
      <c r="AW254" s="12" t="s">
        <v>38</v>
      </c>
      <c r="AX254" s="12" t="s">
        <v>75</v>
      </c>
      <c r="AY254" s="223" t="s">
        <v>147</v>
      </c>
    </row>
    <row r="255" spans="2:65" s="1" customFormat="1" ht="16.5" customHeight="1">
      <c r="B255" s="39"/>
      <c r="C255" s="190" t="s">
        <v>595</v>
      </c>
      <c r="D255" s="190" t="s">
        <v>150</v>
      </c>
      <c r="E255" s="191" t="s">
        <v>596</v>
      </c>
      <c r="F255" s="192" t="s">
        <v>597</v>
      </c>
      <c r="G255" s="193" t="s">
        <v>268</v>
      </c>
      <c r="H255" s="194">
        <v>445.87</v>
      </c>
      <c r="I255" s="195"/>
      <c r="J255" s="196">
        <f>ROUND(I255*H255,2)</f>
        <v>0</v>
      </c>
      <c r="K255" s="192" t="s">
        <v>154</v>
      </c>
      <c r="L255" s="59"/>
      <c r="M255" s="197" t="s">
        <v>21</v>
      </c>
      <c r="N255" s="198" t="s">
        <v>46</v>
      </c>
      <c r="O255" s="40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AR255" s="22" t="s">
        <v>166</v>
      </c>
      <c r="AT255" s="22" t="s">
        <v>150</v>
      </c>
      <c r="AU255" s="22" t="s">
        <v>160</v>
      </c>
      <c r="AY255" s="22" t="s">
        <v>147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22" t="s">
        <v>83</v>
      </c>
      <c r="BK255" s="201">
        <f>ROUND(I255*H255,2)</f>
        <v>0</v>
      </c>
      <c r="BL255" s="22" t="s">
        <v>166</v>
      </c>
      <c r="BM255" s="22" t="s">
        <v>598</v>
      </c>
    </row>
    <row r="256" spans="2:65" s="11" customFormat="1">
      <c r="B256" s="202"/>
      <c r="C256" s="203"/>
      <c r="D256" s="204" t="s">
        <v>186</v>
      </c>
      <c r="E256" s="205" t="s">
        <v>21</v>
      </c>
      <c r="F256" s="206" t="s">
        <v>567</v>
      </c>
      <c r="G256" s="203"/>
      <c r="H256" s="205" t="s">
        <v>21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186</v>
      </c>
      <c r="AU256" s="212" t="s">
        <v>160</v>
      </c>
      <c r="AV256" s="11" t="s">
        <v>83</v>
      </c>
      <c r="AW256" s="11" t="s">
        <v>38</v>
      </c>
      <c r="AX256" s="11" t="s">
        <v>75</v>
      </c>
      <c r="AY256" s="212" t="s">
        <v>147</v>
      </c>
    </row>
    <row r="257" spans="2:65" s="12" customFormat="1">
      <c r="B257" s="213"/>
      <c r="C257" s="214"/>
      <c r="D257" s="204" t="s">
        <v>186</v>
      </c>
      <c r="E257" s="215" t="s">
        <v>21</v>
      </c>
      <c r="F257" s="216" t="s">
        <v>563</v>
      </c>
      <c r="G257" s="214"/>
      <c r="H257" s="217">
        <v>445.87</v>
      </c>
      <c r="I257" s="218"/>
      <c r="J257" s="214"/>
      <c r="K257" s="214"/>
      <c r="L257" s="219"/>
      <c r="M257" s="220"/>
      <c r="N257" s="221"/>
      <c r="O257" s="221"/>
      <c r="P257" s="221"/>
      <c r="Q257" s="221"/>
      <c r="R257" s="221"/>
      <c r="S257" s="221"/>
      <c r="T257" s="222"/>
      <c r="AT257" s="223" t="s">
        <v>186</v>
      </c>
      <c r="AU257" s="223" t="s">
        <v>160</v>
      </c>
      <c r="AV257" s="12" t="s">
        <v>85</v>
      </c>
      <c r="AW257" s="12" t="s">
        <v>38</v>
      </c>
      <c r="AX257" s="12" t="s">
        <v>75</v>
      </c>
      <c r="AY257" s="223" t="s">
        <v>147</v>
      </c>
    </row>
    <row r="258" spans="2:65" s="10" customFormat="1" ht="29.85" customHeight="1">
      <c r="B258" s="174"/>
      <c r="C258" s="175"/>
      <c r="D258" s="176" t="s">
        <v>74</v>
      </c>
      <c r="E258" s="188" t="s">
        <v>85</v>
      </c>
      <c r="F258" s="188" t="s">
        <v>253</v>
      </c>
      <c r="G258" s="175"/>
      <c r="H258" s="175"/>
      <c r="I258" s="178"/>
      <c r="J258" s="189">
        <f>BK258</f>
        <v>0</v>
      </c>
      <c r="K258" s="175"/>
      <c r="L258" s="180"/>
      <c r="M258" s="181"/>
      <c r="N258" s="182"/>
      <c r="O258" s="182"/>
      <c r="P258" s="183">
        <f>P259+P346</f>
        <v>0</v>
      </c>
      <c r="Q258" s="182"/>
      <c r="R258" s="183">
        <f>R259+R346</f>
        <v>113.55775822999999</v>
      </c>
      <c r="S258" s="182"/>
      <c r="T258" s="184">
        <f>T259+T346</f>
        <v>0</v>
      </c>
      <c r="AR258" s="185" t="s">
        <v>83</v>
      </c>
      <c r="AT258" s="186" t="s">
        <v>74</v>
      </c>
      <c r="AU258" s="186" t="s">
        <v>83</v>
      </c>
      <c r="AY258" s="185" t="s">
        <v>147</v>
      </c>
      <c r="BK258" s="187">
        <f>BK259+BK346</f>
        <v>0</v>
      </c>
    </row>
    <row r="259" spans="2:65" s="10" customFormat="1" ht="14.85" customHeight="1">
      <c r="B259" s="174"/>
      <c r="C259" s="175"/>
      <c r="D259" s="176" t="s">
        <v>74</v>
      </c>
      <c r="E259" s="188" t="s">
        <v>9</v>
      </c>
      <c r="F259" s="188" t="s">
        <v>599</v>
      </c>
      <c r="G259" s="175"/>
      <c r="H259" s="175"/>
      <c r="I259" s="178"/>
      <c r="J259" s="189">
        <f>BK259</f>
        <v>0</v>
      </c>
      <c r="K259" s="175"/>
      <c r="L259" s="180"/>
      <c r="M259" s="181"/>
      <c r="N259" s="182"/>
      <c r="O259" s="182"/>
      <c r="P259" s="183">
        <f>SUM(P260:P345)</f>
        <v>0</v>
      </c>
      <c r="Q259" s="182"/>
      <c r="R259" s="183">
        <f>SUM(R260:R345)</f>
        <v>98.489797419999988</v>
      </c>
      <c r="S259" s="182"/>
      <c r="T259" s="184">
        <f>SUM(T260:T345)</f>
        <v>0</v>
      </c>
      <c r="AR259" s="185" t="s">
        <v>83</v>
      </c>
      <c r="AT259" s="186" t="s">
        <v>74</v>
      </c>
      <c r="AU259" s="186" t="s">
        <v>85</v>
      </c>
      <c r="AY259" s="185" t="s">
        <v>147</v>
      </c>
      <c r="BK259" s="187">
        <f>SUM(BK260:BK345)</f>
        <v>0</v>
      </c>
    </row>
    <row r="260" spans="2:65" s="1" customFormat="1" ht="25.5" customHeight="1">
      <c r="B260" s="39"/>
      <c r="C260" s="190" t="s">
        <v>600</v>
      </c>
      <c r="D260" s="190" t="s">
        <v>150</v>
      </c>
      <c r="E260" s="191" t="s">
        <v>601</v>
      </c>
      <c r="F260" s="192" t="s">
        <v>602</v>
      </c>
      <c r="G260" s="193" t="s">
        <v>219</v>
      </c>
      <c r="H260" s="194">
        <v>53.058</v>
      </c>
      <c r="I260" s="195"/>
      <c r="J260" s="196">
        <f>ROUND(I260*H260,2)</f>
        <v>0</v>
      </c>
      <c r="K260" s="192" t="s">
        <v>154</v>
      </c>
      <c r="L260" s="59"/>
      <c r="M260" s="197" t="s">
        <v>21</v>
      </c>
      <c r="N260" s="198" t="s">
        <v>46</v>
      </c>
      <c r="O260" s="40"/>
      <c r="P260" s="199">
        <f>O260*H260</f>
        <v>0</v>
      </c>
      <c r="Q260" s="199">
        <v>1.63</v>
      </c>
      <c r="R260" s="199">
        <f>Q260*H260</f>
        <v>86.484539999999996</v>
      </c>
      <c r="S260" s="199">
        <v>0</v>
      </c>
      <c r="T260" s="200">
        <f>S260*H260</f>
        <v>0</v>
      </c>
      <c r="AR260" s="22" t="s">
        <v>166</v>
      </c>
      <c r="AT260" s="22" t="s">
        <v>150</v>
      </c>
      <c r="AU260" s="22" t="s">
        <v>160</v>
      </c>
      <c r="AY260" s="22" t="s">
        <v>147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22" t="s">
        <v>83</v>
      </c>
      <c r="BK260" s="201">
        <f>ROUND(I260*H260,2)</f>
        <v>0</v>
      </c>
      <c r="BL260" s="22" t="s">
        <v>166</v>
      </c>
      <c r="BM260" s="22" t="s">
        <v>603</v>
      </c>
    </row>
    <row r="261" spans="2:65" s="11" customFormat="1">
      <c r="B261" s="202"/>
      <c r="C261" s="203"/>
      <c r="D261" s="204" t="s">
        <v>186</v>
      </c>
      <c r="E261" s="205" t="s">
        <v>21</v>
      </c>
      <c r="F261" s="206" t="s">
        <v>604</v>
      </c>
      <c r="G261" s="203"/>
      <c r="H261" s="205" t="s">
        <v>21</v>
      </c>
      <c r="I261" s="207"/>
      <c r="J261" s="203"/>
      <c r="K261" s="203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186</v>
      </c>
      <c r="AU261" s="212" t="s">
        <v>160</v>
      </c>
      <c r="AV261" s="11" t="s">
        <v>83</v>
      </c>
      <c r="AW261" s="11" t="s">
        <v>38</v>
      </c>
      <c r="AX261" s="11" t="s">
        <v>75</v>
      </c>
      <c r="AY261" s="212" t="s">
        <v>147</v>
      </c>
    </row>
    <row r="262" spans="2:65" s="11" customFormat="1">
      <c r="B262" s="202"/>
      <c r="C262" s="203"/>
      <c r="D262" s="204" t="s">
        <v>186</v>
      </c>
      <c r="E262" s="205" t="s">
        <v>21</v>
      </c>
      <c r="F262" s="206" t="s">
        <v>443</v>
      </c>
      <c r="G262" s="203"/>
      <c r="H262" s="205" t="s">
        <v>21</v>
      </c>
      <c r="I262" s="207"/>
      <c r="J262" s="203"/>
      <c r="K262" s="203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186</v>
      </c>
      <c r="AU262" s="212" t="s">
        <v>160</v>
      </c>
      <c r="AV262" s="11" t="s">
        <v>83</v>
      </c>
      <c r="AW262" s="11" t="s">
        <v>38</v>
      </c>
      <c r="AX262" s="11" t="s">
        <v>75</v>
      </c>
      <c r="AY262" s="212" t="s">
        <v>147</v>
      </c>
    </row>
    <row r="263" spans="2:65" s="12" customFormat="1">
      <c r="B263" s="213"/>
      <c r="C263" s="214"/>
      <c r="D263" s="204" t="s">
        <v>186</v>
      </c>
      <c r="E263" s="215" t="s">
        <v>21</v>
      </c>
      <c r="F263" s="216" t="s">
        <v>605</v>
      </c>
      <c r="G263" s="214"/>
      <c r="H263" s="217">
        <v>10.095000000000001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186</v>
      </c>
      <c r="AU263" s="223" t="s">
        <v>160</v>
      </c>
      <c r="AV263" s="12" t="s">
        <v>85</v>
      </c>
      <c r="AW263" s="12" t="s">
        <v>38</v>
      </c>
      <c r="AX263" s="12" t="s">
        <v>75</v>
      </c>
      <c r="AY263" s="223" t="s">
        <v>147</v>
      </c>
    </row>
    <row r="264" spans="2:65" s="12" customFormat="1">
      <c r="B264" s="213"/>
      <c r="C264" s="214"/>
      <c r="D264" s="204" t="s">
        <v>186</v>
      </c>
      <c r="E264" s="215" t="s">
        <v>21</v>
      </c>
      <c r="F264" s="216" t="s">
        <v>606</v>
      </c>
      <c r="G264" s="214"/>
      <c r="H264" s="217">
        <v>1.5840000000000001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186</v>
      </c>
      <c r="AU264" s="223" t="s">
        <v>160</v>
      </c>
      <c r="AV264" s="12" t="s">
        <v>85</v>
      </c>
      <c r="AW264" s="12" t="s">
        <v>38</v>
      </c>
      <c r="AX264" s="12" t="s">
        <v>75</v>
      </c>
      <c r="AY264" s="223" t="s">
        <v>147</v>
      </c>
    </row>
    <row r="265" spans="2:65" s="12" customFormat="1">
      <c r="B265" s="213"/>
      <c r="C265" s="214"/>
      <c r="D265" s="204" t="s">
        <v>186</v>
      </c>
      <c r="E265" s="215" t="s">
        <v>21</v>
      </c>
      <c r="F265" s="216" t="s">
        <v>607</v>
      </c>
      <c r="G265" s="214"/>
      <c r="H265" s="217">
        <v>3.03</v>
      </c>
      <c r="I265" s="218"/>
      <c r="J265" s="214"/>
      <c r="K265" s="214"/>
      <c r="L265" s="219"/>
      <c r="M265" s="220"/>
      <c r="N265" s="221"/>
      <c r="O265" s="221"/>
      <c r="P265" s="221"/>
      <c r="Q265" s="221"/>
      <c r="R265" s="221"/>
      <c r="S265" s="221"/>
      <c r="T265" s="222"/>
      <c r="AT265" s="223" t="s">
        <v>186</v>
      </c>
      <c r="AU265" s="223" t="s">
        <v>160</v>
      </c>
      <c r="AV265" s="12" t="s">
        <v>85</v>
      </c>
      <c r="AW265" s="12" t="s">
        <v>38</v>
      </c>
      <c r="AX265" s="12" t="s">
        <v>75</v>
      </c>
      <c r="AY265" s="223" t="s">
        <v>147</v>
      </c>
    </row>
    <row r="266" spans="2:65" s="12" customFormat="1">
      <c r="B266" s="213"/>
      <c r="C266" s="214"/>
      <c r="D266" s="204" t="s">
        <v>186</v>
      </c>
      <c r="E266" s="215" t="s">
        <v>21</v>
      </c>
      <c r="F266" s="216" t="s">
        <v>608</v>
      </c>
      <c r="G266" s="214"/>
      <c r="H266" s="217">
        <v>3.5550000000000002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186</v>
      </c>
      <c r="AU266" s="223" t="s">
        <v>160</v>
      </c>
      <c r="AV266" s="12" t="s">
        <v>85</v>
      </c>
      <c r="AW266" s="12" t="s">
        <v>38</v>
      </c>
      <c r="AX266" s="12" t="s">
        <v>75</v>
      </c>
      <c r="AY266" s="223" t="s">
        <v>147</v>
      </c>
    </row>
    <row r="267" spans="2:65" s="11" customFormat="1">
      <c r="B267" s="202"/>
      <c r="C267" s="203"/>
      <c r="D267" s="204" t="s">
        <v>186</v>
      </c>
      <c r="E267" s="205" t="s">
        <v>21</v>
      </c>
      <c r="F267" s="206" t="s">
        <v>448</v>
      </c>
      <c r="G267" s="203"/>
      <c r="H267" s="205" t="s">
        <v>21</v>
      </c>
      <c r="I267" s="207"/>
      <c r="J267" s="203"/>
      <c r="K267" s="203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186</v>
      </c>
      <c r="AU267" s="212" t="s">
        <v>160</v>
      </c>
      <c r="AV267" s="11" t="s">
        <v>83</v>
      </c>
      <c r="AW267" s="11" t="s">
        <v>38</v>
      </c>
      <c r="AX267" s="11" t="s">
        <v>75</v>
      </c>
      <c r="AY267" s="212" t="s">
        <v>147</v>
      </c>
    </row>
    <row r="268" spans="2:65" s="12" customFormat="1">
      <c r="B268" s="213"/>
      <c r="C268" s="214"/>
      <c r="D268" s="204" t="s">
        <v>186</v>
      </c>
      <c r="E268" s="215" t="s">
        <v>21</v>
      </c>
      <c r="F268" s="216" t="s">
        <v>609</v>
      </c>
      <c r="G268" s="214"/>
      <c r="H268" s="217">
        <v>10.371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186</v>
      </c>
      <c r="AU268" s="223" t="s">
        <v>160</v>
      </c>
      <c r="AV268" s="12" t="s">
        <v>85</v>
      </c>
      <c r="AW268" s="12" t="s">
        <v>38</v>
      </c>
      <c r="AX268" s="12" t="s">
        <v>75</v>
      </c>
      <c r="AY268" s="223" t="s">
        <v>147</v>
      </c>
    </row>
    <row r="269" spans="2:65" s="12" customFormat="1">
      <c r="B269" s="213"/>
      <c r="C269" s="214"/>
      <c r="D269" s="204" t="s">
        <v>186</v>
      </c>
      <c r="E269" s="215" t="s">
        <v>21</v>
      </c>
      <c r="F269" s="216" t="s">
        <v>610</v>
      </c>
      <c r="G269" s="214"/>
      <c r="H269" s="217">
        <v>4.4400000000000004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186</v>
      </c>
      <c r="AU269" s="223" t="s">
        <v>160</v>
      </c>
      <c r="AV269" s="12" t="s">
        <v>85</v>
      </c>
      <c r="AW269" s="12" t="s">
        <v>38</v>
      </c>
      <c r="AX269" s="12" t="s">
        <v>75</v>
      </c>
      <c r="AY269" s="223" t="s">
        <v>147</v>
      </c>
    </row>
    <row r="270" spans="2:65" s="11" customFormat="1">
      <c r="B270" s="202"/>
      <c r="C270" s="203"/>
      <c r="D270" s="204" t="s">
        <v>186</v>
      </c>
      <c r="E270" s="205" t="s">
        <v>21</v>
      </c>
      <c r="F270" s="206" t="s">
        <v>451</v>
      </c>
      <c r="G270" s="203"/>
      <c r="H270" s="205" t="s">
        <v>21</v>
      </c>
      <c r="I270" s="207"/>
      <c r="J270" s="203"/>
      <c r="K270" s="203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186</v>
      </c>
      <c r="AU270" s="212" t="s">
        <v>160</v>
      </c>
      <c r="AV270" s="11" t="s">
        <v>83</v>
      </c>
      <c r="AW270" s="11" t="s">
        <v>38</v>
      </c>
      <c r="AX270" s="11" t="s">
        <v>75</v>
      </c>
      <c r="AY270" s="212" t="s">
        <v>147</v>
      </c>
    </row>
    <row r="271" spans="2:65" s="12" customFormat="1">
      <c r="B271" s="213"/>
      <c r="C271" s="214"/>
      <c r="D271" s="204" t="s">
        <v>186</v>
      </c>
      <c r="E271" s="215" t="s">
        <v>21</v>
      </c>
      <c r="F271" s="216" t="s">
        <v>611</v>
      </c>
      <c r="G271" s="214"/>
      <c r="H271" s="217">
        <v>1.028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186</v>
      </c>
      <c r="AU271" s="223" t="s">
        <v>160</v>
      </c>
      <c r="AV271" s="12" t="s">
        <v>85</v>
      </c>
      <c r="AW271" s="12" t="s">
        <v>38</v>
      </c>
      <c r="AX271" s="12" t="s">
        <v>75</v>
      </c>
      <c r="AY271" s="223" t="s">
        <v>147</v>
      </c>
    </row>
    <row r="272" spans="2:65" s="11" customFormat="1">
      <c r="B272" s="202"/>
      <c r="C272" s="203"/>
      <c r="D272" s="204" t="s">
        <v>186</v>
      </c>
      <c r="E272" s="205" t="s">
        <v>21</v>
      </c>
      <c r="F272" s="206" t="s">
        <v>612</v>
      </c>
      <c r="G272" s="203"/>
      <c r="H272" s="205" t="s">
        <v>21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186</v>
      </c>
      <c r="AU272" s="212" t="s">
        <v>160</v>
      </c>
      <c r="AV272" s="11" t="s">
        <v>83</v>
      </c>
      <c r="AW272" s="11" t="s">
        <v>38</v>
      </c>
      <c r="AX272" s="11" t="s">
        <v>75</v>
      </c>
      <c r="AY272" s="212" t="s">
        <v>147</v>
      </c>
    </row>
    <row r="273" spans="2:65" s="12" customFormat="1">
      <c r="B273" s="213"/>
      <c r="C273" s="214"/>
      <c r="D273" s="204" t="s">
        <v>186</v>
      </c>
      <c r="E273" s="215" t="s">
        <v>21</v>
      </c>
      <c r="F273" s="216" t="s">
        <v>613</v>
      </c>
      <c r="G273" s="214"/>
      <c r="H273" s="217">
        <v>8.3360000000000003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186</v>
      </c>
      <c r="AU273" s="223" t="s">
        <v>160</v>
      </c>
      <c r="AV273" s="12" t="s">
        <v>85</v>
      </c>
      <c r="AW273" s="12" t="s">
        <v>38</v>
      </c>
      <c r="AX273" s="12" t="s">
        <v>75</v>
      </c>
      <c r="AY273" s="223" t="s">
        <v>147</v>
      </c>
    </row>
    <row r="274" spans="2:65" s="12" customFormat="1">
      <c r="B274" s="213"/>
      <c r="C274" s="214"/>
      <c r="D274" s="204" t="s">
        <v>186</v>
      </c>
      <c r="E274" s="215" t="s">
        <v>21</v>
      </c>
      <c r="F274" s="216" t="s">
        <v>614</v>
      </c>
      <c r="G274" s="214"/>
      <c r="H274" s="217">
        <v>4.5960000000000001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186</v>
      </c>
      <c r="AU274" s="223" t="s">
        <v>160</v>
      </c>
      <c r="AV274" s="12" t="s">
        <v>85</v>
      </c>
      <c r="AW274" s="12" t="s">
        <v>38</v>
      </c>
      <c r="AX274" s="12" t="s">
        <v>75</v>
      </c>
      <c r="AY274" s="223" t="s">
        <v>147</v>
      </c>
    </row>
    <row r="275" spans="2:65" s="12" customFormat="1">
      <c r="B275" s="213"/>
      <c r="C275" s="214"/>
      <c r="D275" s="204" t="s">
        <v>186</v>
      </c>
      <c r="E275" s="215" t="s">
        <v>21</v>
      </c>
      <c r="F275" s="216" t="s">
        <v>615</v>
      </c>
      <c r="G275" s="214"/>
      <c r="H275" s="217">
        <v>3.9159999999999999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186</v>
      </c>
      <c r="AU275" s="223" t="s">
        <v>160</v>
      </c>
      <c r="AV275" s="12" t="s">
        <v>85</v>
      </c>
      <c r="AW275" s="12" t="s">
        <v>38</v>
      </c>
      <c r="AX275" s="12" t="s">
        <v>75</v>
      </c>
      <c r="AY275" s="223" t="s">
        <v>147</v>
      </c>
    </row>
    <row r="276" spans="2:65" s="12" customFormat="1">
      <c r="B276" s="213"/>
      <c r="C276" s="214"/>
      <c r="D276" s="204" t="s">
        <v>186</v>
      </c>
      <c r="E276" s="215" t="s">
        <v>21</v>
      </c>
      <c r="F276" s="216" t="s">
        <v>616</v>
      </c>
      <c r="G276" s="214"/>
      <c r="H276" s="217">
        <v>1.19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186</v>
      </c>
      <c r="AU276" s="223" t="s">
        <v>160</v>
      </c>
      <c r="AV276" s="12" t="s">
        <v>85</v>
      </c>
      <c r="AW276" s="12" t="s">
        <v>38</v>
      </c>
      <c r="AX276" s="12" t="s">
        <v>75</v>
      </c>
      <c r="AY276" s="223" t="s">
        <v>147</v>
      </c>
    </row>
    <row r="277" spans="2:65" s="11" customFormat="1">
      <c r="B277" s="202"/>
      <c r="C277" s="203"/>
      <c r="D277" s="204" t="s">
        <v>186</v>
      </c>
      <c r="E277" s="205" t="s">
        <v>21</v>
      </c>
      <c r="F277" s="206" t="s">
        <v>451</v>
      </c>
      <c r="G277" s="203"/>
      <c r="H277" s="205" t="s">
        <v>21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186</v>
      </c>
      <c r="AU277" s="212" t="s">
        <v>160</v>
      </c>
      <c r="AV277" s="11" t="s">
        <v>83</v>
      </c>
      <c r="AW277" s="11" t="s">
        <v>38</v>
      </c>
      <c r="AX277" s="11" t="s">
        <v>75</v>
      </c>
      <c r="AY277" s="212" t="s">
        <v>147</v>
      </c>
    </row>
    <row r="278" spans="2:65" s="12" customFormat="1">
      <c r="B278" s="213"/>
      <c r="C278" s="214"/>
      <c r="D278" s="204" t="s">
        <v>186</v>
      </c>
      <c r="E278" s="215" t="s">
        <v>21</v>
      </c>
      <c r="F278" s="216" t="s">
        <v>617</v>
      </c>
      <c r="G278" s="214"/>
      <c r="H278" s="217">
        <v>0.91700000000000004</v>
      </c>
      <c r="I278" s="218"/>
      <c r="J278" s="214"/>
      <c r="K278" s="214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186</v>
      </c>
      <c r="AU278" s="223" t="s">
        <v>160</v>
      </c>
      <c r="AV278" s="12" t="s">
        <v>85</v>
      </c>
      <c r="AW278" s="12" t="s">
        <v>38</v>
      </c>
      <c r="AX278" s="12" t="s">
        <v>75</v>
      </c>
      <c r="AY278" s="223" t="s">
        <v>147</v>
      </c>
    </row>
    <row r="279" spans="2:65" s="1" customFormat="1" ht="38.25" customHeight="1">
      <c r="B279" s="39"/>
      <c r="C279" s="190" t="s">
        <v>618</v>
      </c>
      <c r="D279" s="190" t="s">
        <v>150</v>
      </c>
      <c r="E279" s="191" t="s">
        <v>619</v>
      </c>
      <c r="F279" s="192" t="s">
        <v>620</v>
      </c>
      <c r="G279" s="193" t="s">
        <v>268</v>
      </c>
      <c r="H279" s="194">
        <v>750.14200000000005</v>
      </c>
      <c r="I279" s="195"/>
      <c r="J279" s="196">
        <f>ROUND(I279*H279,2)</f>
        <v>0</v>
      </c>
      <c r="K279" s="192" t="s">
        <v>154</v>
      </c>
      <c r="L279" s="59"/>
      <c r="M279" s="197" t="s">
        <v>21</v>
      </c>
      <c r="N279" s="198" t="s">
        <v>46</v>
      </c>
      <c r="O279" s="40"/>
      <c r="P279" s="199">
        <f>O279*H279</f>
        <v>0</v>
      </c>
      <c r="Q279" s="199">
        <v>3.1E-4</v>
      </c>
      <c r="R279" s="199">
        <f>Q279*H279</f>
        <v>0.23254402000000002</v>
      </c>
      <c r="S279" s="199">
        <v>0</v>
      </c>
      <c r="T279" s="200">
        <f>S279*H279</f>
        <v>0</v>
      </c>
      <c r="AR279" s="22" t="s">
        <v>166</v>
      </c>
      <c r="AT279" s="22" t="s">
        <v>150</v>
      </c>
      <c r="AU279" s="22" t="s">
        <v>160</v>
      </c>
      <c r="AY279" s="22" t="s">
        <v>147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22" t="s">
        <v>83</v>
      </c>
      <c r="BK279" s="201">
        <f>ROUND(I279*H279,2)</f>
        <v>0</v>
      </c>
      <c r="BL279" s="22" t="s">
        <v>166</v>
      </c>
      <c r="BM279" s="22" t="s">
        <v>621</v>
      </c>
    </row>
    <row r="280" spans="2:65" s="11" customFormat="1">
      <c r="B280" s="202"/>
      <c r="C280" s="203"/>
      <c r="D280" s="204" t="s">
        <v>186</v>
      </c>
      <c r="E280" s="205" t="s">
        <v>21</v>
      </c>
      <c r="F280" s="206" t="s">
        <v>604</v>
      </c>
      <c r="G280" s="203"/>
      <c r="H280" s="205" t="s">
        <v>21</v>
      </c>
      <c r="I280" s="207"/>
      <c r="J280" s="203"/>
      <c r="K280" s="203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186</v>
      </c>
      <c r="AU280" s="212" t="s">
        <v>160</v>
      </c>
      <c r="AV280" s="11" t="s">
        <v>83</v>
      </c>
      <c r="AW280" s="11" t="s">
        <v>38</v>
      </c>
      <c r="AX280" s="11" t="s">
        <v>75</v>
      </c>
      <c r="AY280" s="212" t="s">
        <v>147</v>
      </c>
    </row>
    <row r="281" spans="2:65" s="11" customFormat="1">
      <c r="B281" s="202"/>
      <c r="C281" s="203"/>
      <c r="D281" s="204" t="s">
        <v>186</v>
      </c>
      <c r="E281" s="205" t="s">
        <v>21</v>
      </c>
      <c r="F281" s="206" t="s">
        <v>443</v>
      </c>
      <c r="G281" s="203"/>
      <c r="H281" s="205" t="s">
        <v>21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186</v>
      </c>
      <c r="AU281" s="212" t="s">
        <v>160</v>
      </c>
      <c r="AV281" s="11" t="s">
        <v>83</v>
      </c>
      <c r="AW281" s="11" t="s">
        <v>38</v>
      </c>
      <c r="AX281" s="11" t="s">
        <v>75</v>
      </c>
      <c r="AY281" s="212" t="s">
        <v>147</v>
      </c>
    </row>
    <row r="282" spans="2:65" s="12" customFormat="1">
      <c r="B282" s="213"/>
      <c r="C282" s="214"/>
      <c r="D282" s="204" t="s">
        <v>186</v>
      </c>
      <c r="E282" s="215" t="s">
        <v>21</v>
      </c>
      <c r="F282" s="216" t="s">
        <v>622</v>
      </c>
      <c r="G282" s="214"/>
      <c r="H282" s="217">
        <v>104.315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186</v>
      </c>
      <c r="AU282" s="223" t="s">
        <v>160</v>
      </c>
      <c r="AV282" s="12" t="s">
        <v>85</v>
      </c>
      <c r="AW282" s="12" t="s">
        <v>38</v>
      </c>
      <c r="AX282" s="12" t="s">
        <v>75</v>
      </c>
      <c r="AY282" s="223" t="s">
        <v>147</v>
      </c>
    </row>
    <row r="283" spans="2:65" s="12" customFormat="1">
      <c r="B283" s="213"/>
      <c r="C283" s="214"/>
      <c r="D283" s="204" t="s">
        <v>186</v>
      </c>
      <c r="E283" s="215" t="s">
        <v>21</v>
      </c>
      <c r="F283" s="216" t="s">
        <v>623</v>
      </c>
      <c r="G283" s="214"/>
      <c r="H283" s="217">
        <v>18.48</v>
      </c>
      <c r="I283" s="218"/>
      <c r="J283" s="214"/>
      <c r="K283" s="214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186</v>
      </c>
      <c r="AU283" s="223" t="s">
        <v>160</v>
      </c>
      <c r="AV283" s="12" t="s">
        <v>85</v>
      </c>
      <c r="AW283" s="12" t="s">
        <v>38</v>
      </c>
      <c r="AX283" s="12" t="s">
        <v>75</v>
      </c>
      <c r="AY283" s="223" t="s">
        <v>147</v>
      </c>
    </row>
    <row r="284" spans="2:65" s="12" customFormat="1">
      <c r="B284" s="213"/>
      <c r="C284" s="214"/>
      <c r="D284" s="204" t="s">
        <v>186</v>
      </c>
      <c r="E284" s="215" t="s">
        <v>21</v>
      </c>
      <c r="F284" s="216" t="s">
        <v>624</v>
      </c>
      <c r="G284" s="214"/>
      <c r="H284" s="217">
        <v>31.981000000000002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186</v>
      </c>
      <c r="AU284" s="223" t="s">
        <v>160</v>
      </c>
      <c r="AV284" s="12" t="s">
        <v>85</v>
      </c>
      <c r="AW284" s="12" t="s">
        <v>38</v>
      </c>
      <c r="AX284" s="12" t="s">
        <v>75</v>
      </c>
      <c r="AY284" s="223" t="s">
        <v>147</v>
      </c>
    </row>
    <row r="285" spans="2:65" s="12" customFormat="1">
      <c r="B285" s="213"/>
      <c r="C285" s="214"/>
      <c r="D285" s="204" t="s">
        <v>186</v>
      </c>
      <c r="E285" s="215" t="s">
        <v>21</v>
      </c>
      <c r="F285" s="216" t="s">
        <v>625</v>
      </c>
      <c r="G285" s="214"/>
      <c r="H285" s="217">
        <v>36.734999999999999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186</v>
      </c>
      <c r="AU285" s="223" t="s">
        <v>160</v>
      </c>
      <c r="AV285" s="12" t="s">
        <v>85</v>
      </c>
      <c r="AW285" s="12" t="s">
        <v>38</v>
      </c>
      <c r="AX285" s="12" t="s">
        <v>75</v>
      </c>
      <c r="AY285" s="223" t="s">
        <v>147</v>
      </c>
    </row>
    <row r="286" spans="2:65" s="11" customFormat="1">
      <c r="B286" s="202"/>
      <c r="C286" s="203"/>
      <c r="D286" s="204" t="s">
        <v>186</v>
      </c>
      <c r="E286" s="205" t="s">
        <v>21</v>
      </c>
      <c r="F286" s="206" t="s">
        <v>448</v>
      </c>
      <c r="G286" s="203"/>
      <c r="H286" s="205" t="s">
        <v>21</v>
      </c>
      <c r="I286" s="207"/>
      <c r="J286" s="203"/>
      <c r="K286" s="203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186</v>
      </c>
      <c r="AU286" s="212" t="s">
        <v>160</v>
      </c>
      <c r="AV286" s="11" t="s">
        <v>83</v>
      </c>
      <c r="AW286" s="11" t="s">
        <v>38</v>
      </c>
      <c r="AX286" s="11" t="s">
        <v>75</v>
      </c>
      <c r="AY286" s="212" t="s">
        <v>147</v>
      </c>
    </row>
    <row r="287" spans="2:65" s="12" customFormat="1">
      <c r="B287" s="213"/>
      <c r="C287" s="214"/>
      <c r="D287" s="204" t="s">
        <v>186</v>
      </c>
      <c r="E287" s="215" t="s">
        <v>21</v>
      </c>
      <c r="F287" s="216" t="s">
        <v>626</v>
      </c>
      <c r="G287" s="214"/>
      <c r="H287" s="217">
        <v>107.167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186</v>
      </c>
      <c r="AU287" s="223" t="s">
        <v>160</v>
      </c>
      <c r="AV287" s="12" t="s">
        <v>85</v>
      </c>
      <c r="AW287" s="12" t="s">
        <v>38</v>
      </c>
      <c r="AX287" s="12" t="s">
        <v>75</v>
      </c>
      <c r="AY287" s="223" t="s">
        <v>147</v>
      </c>
    </row>
    <row r="288" spans="2:65" s="12" customFormat="1">
      <c r="B288" s="213"/>
      <c r="C288" s="214"/>
      <c r="D288" s="204" t="s">
        <v>186</v>
      </c>
      <c r="E288" s="215" t="s">
        <v>21</v>
      </c>
      <c r="F288" s="216" t="s">
        <v>627</v>
      </c>
      <c r="G288" s="214"/>
      <c r="H288" s="217">
        <v>45.88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186</v>
      </c>
      <c r="AU288" s="223" t="s">
        <v>160</v>
      </c>
      <c r="AV288" s="12" t="s">
        <v>85</v>
      </c>
      <c r="AW288" s="12" t="s">
        <v>38</v>
      </c>
      <c r="AX288" s="12" t="s">
        <v>75</v>
      </c>
      <c r="AY288" s="223" t="s">
        <v>147</v>
      </c>
    </row>
    <row r="289" spans="2:65" s="11" customFormat="1">
      <c r="B289" s="202"/>
      <c r="C289" s="203"/>
      <c r="D289" s="204" t="s">
        <v>186</v>
      </c>
      <c r="E289" s="205" t="s">
        <v>21</v>
      </c>
      <c r="F289" s="206" t="s">
        <v>451</v>
      </c>
      <c r="G289" s="203"/>
      <c r="H289" s="205" t="s">
        <v>21</v>
      </c>
      <c r="I289" s="207"/>
      <c r="J289" s="203"/>
      <c r="K289" s="203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186</v>
      </c>
      <c r="AU289" s="212" t="s">
        <v>160</v>
      </c>
      <c r="AV289" s="11" t="s">
        <v>83</v>
      </c>
      <c r="AW289" s="11" t="s">
        <v>38</v>
      </c>
      <c r="AX289" s="11" t="s">
        <v>75</v>
      </c>
      <c r="AY289" s="212" t="s">
        <v>147</v>
      </c>
    </row>
    <row r="290" spans="2:65" s="12" customFormat="1">
      <c r="B290" s="213"/>
      <c r="C290" s="214"/>
      <c r="D290" s="204" t="s">
        <v>186</v>
      </c>
      <c r="E290" s="215" t="s">
        <v>21</v>
      </c>
      <c r="F290" s="216" t="s">
        <v>628</v>
      </c>
      <c r="G290" s="214"/>
      <c r="H290" s="217">
        <v>8.782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186</v>
      </c>
      <c r="AU290" s="223" t="s">
        <v>160</v>
      </c>
      <c r="AV290" s="12" t="s">
        <v>85</v>
      </c>
      <c r="AW290" s="12" t="s">
        <v>38</v>
      </c>
      <c r="AX290" s="12" t="s">
        <v>75</v>
      </c>
      <c r="AY290" s="223" t="s">
        <v>147</v>
      </c>
    </row>
    <row r="291" spans="2:65" s="11" customFormat="1">
      <c r="B291" s="202"/>
      <c r="C291" s="203"/>
      <c r="D291" s="204" t="s">
        <v>186</v>
      </c>
      <c r="E291" s="205" t="s">
        <v>21</v>
      </c>
      <c r="F291" s="206" t="s">
        <v>612</v>
      </c>
      <c r="G291" s="203"/>
      <c r="H291" s="205" t="s">
        <v>21</v>
      </c>
      <c r="I291" s="207"/>
      <c r="J291" s="203"/>
      <c r="K291" s="203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186</v>
      </c>
      <c r="AU291" s="212" t="s">
        <v>160</v>
      </c>
      <c r="AV291" s="11" t="s">
        <v>83</v>
      </c>
      <c r="AW291" s="11" t="s">
        <v>38</v>
      </c>
      <c r="AX291" s="11" t="s">
        <v>75</v>
      </c>
      <c r="AY291" s="212" t="s">
        <v>147</v>
      </c>
    </row>
    <row r="292" spans="2:65" s="12" customFormat="1">
      <c r="B292" s="213"/>
      <c r="C292" s="214"/>
      <c r="D292" s="204" t="s">
        <v>186</v>
      </c>
      <c r="E292" s="215" t="s">
        <v>21</v>
      </c>
      <c r="F292" s="216" t="s">
        <v>629</v>
      </c>
      <c r="G292" s="214"/>
      <c r="H292" s="217">
        <v>89.31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186</v>
      </c>
      <c r="AU292" s="223" t="s">
        <v>160</v>
      </c>
      <c r="AV292" s="12" t="s">
        <v>85</v>
      </c>
      <c r="AW292" s="12" t="s">
        <v>38</v>
      </c>
      <c r="AX292" s="12" t="s">
        <v>75</v>
      </c>
      <c r="AY292" s="223" t="s">
        <v>147</v>
      </c>
    </row>
    <row r="293" spans="2:65" s="12" customFormat="1">
      <c r="B293" s="213"/>
      <c r="C293" s="214"/>
      <c r="D293" s="204" t="s">
        <v>186</v>
      </c>
      <c r="E293" s="215" t="s">
        <v>21</v>
      </c>
      <c r="F293" s="216" t="s">
        <v>630</v>
      </c>
      <c r="G293" s="214"/>
      <c r="H293" s="217">
        <v>49.244999999999997</v>
      </c>
      <c r="I293" s="218"/>
      <c r="J293" s="214"/>
      <c r="K293" s="214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186</v>
      </c>
      <c r="AU293" s="223" t="s">
        <v>160</v>
      </c>
      <c r="AV293" s="12" t="s">
        <v>85</v>
      </c>
      <c r="AW293" s="12" t="s">
        <v>38</v>
      </c>
      <c r="AX293" s="12" t="s">
        <v>75</v>
      </c>
      <c r="AY293" s="223" t="s">
        <v>147</v>
      </c>
    </row>
    <row r="294" spans="2:65" s="12" customFormat="1">
      <c r="B294" s="213"/>
      <c r="C294" s="214"/>
      <c r="D294" s="204" t="s">
        <v>186</v>
      </c>
      <c r="E294" s="215" t="s">
        <v>21</v>
      </c>
      <c r="F294" s="216" t="s">
        <v>631</v>
      </c>
      <c r="G294" s="214"/>
      <c r="H294" s="217">
        <v>33.82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186</v>
      </c>
      <c r="AU294" s="223" t="s">
        <v>160</v>
      </c>
      <c r="AV294" s="12" t="s">
        <v>85</v>
      </c>
      <c r="AW294" s="12" t="s">
        <v>38</v>
      </c>
      <c r="AX294" s="12" t="s">
        <v>75</v>
      </c>
      <c r="AY294" s="223" t="s">
        <v>147</v>
      </c>
    </row>
    <row r="295" spans="2:65" s="12" customFormat="1">
      <c r="B295" s="213"/>
      <c r="C295" s="214"/>
      <c r="D295" s="204" t="s">
        <v>186</v>
      </c>
      <c r="E295" s="215" t="s">
        <v>21</v>
      </c>
      <c r="F295" s="216" t="s">
        <v>632</v>
      </c>
      <c r="G295" s="214"/>
      <c r="H295" s="217">
        <v>11.904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186</v>
      </c>
      <c r="AU295" s="223" t="s">
        <v>160</v>
      </c>
      <c r="AV295" s="12" t="s">
        <v>85</v>
      </c>
      <c r="AW295" s="12" t="s">
        <v>38</v>
      </c>
      <c r="AX295" s="12" t="s">
        <v>75</v>
      </c>
      <c r="AY295" s="223" t="s">
        <v>147</v>
      </c>
    </row>
    <row r="296" spans="2:65" s="11" customFormat="1">
      <c r="B296" s="202"/>
      <c r="C296" s="203"/>
      <c r="D296" s="204" t="s">
        <v>186</v>
      </c>
      <c r="E296" s="205" t="s">
        <v>21</v>
      </c>
      <c r="F296" s="206" t="s">
        <v>451</v>
      </c>
      <c r="G296" s="203"/>
      <c r="H296" s="205" t="s">
        <v>21</v>
      </c>
      <c r="I296" s="207"/>
      <c r="J296" s="203"/>
      <c r="K296" s="203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186</v>
      </c>
      <c r="AU296" s="212" t="s">
        <v>160</v>
      </c>
      <c r="AV296" s="11" t="s">
        <v>83</v>
      </c>
      <c r="AW296" s="11" t="s">
        <v>38</v>
      </c>
      <c r="AX296" s="11" t="s">
        <v>75</v>
      </c>
      <c r="AY296" s="212" t="s">
        <v>147</v>
      </c>
    </row>
    <row r="297" spans="2:65" s="12" customFormat="1">
      <c r="B297" s="213"/>
      <c r="C297" s="214"/>
      <c r="D297" s="204" t="s">
        <v>186</v>
      </c>
      <c r="E297" s="215" t="s">
        <v>21</v>
      </c>
      <c r="F297" s="216" t="s">
        <v>633</v>
      </c>
      <c r="G297" s="214"/>
      <c r="H297" s="217">
        <v>7.5949999999999998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186</v>
      </c>
      <c r="AU297" s="223" t="s">
        <v>160</v>
      </c>
      <c r="AV297" s="12" t="s">
        <v>85</v>
      </c>
      <c r="AW297" s="12" t="s">
        <v>38</v>
      </c>
      <c r="AX297" s="12" t="s">
        <v>75</v>
      </c>
      <c r="AY297" s="223" t="s">
        <v>147</v>
      </c>
    </row>
    <row r="298" spans="2:65" s="11" customFormat="1">
      <c r="B298" s="202"/>
      <c r="C298" s="203"/>
      <c r="D298" s="204" t="s">
        <v>186</v>
      </c>
      <c r="E298" s="205" t="s">
        <v>21</v>
      </c>
      <c r="F298" s="206" t="s">
        <v>431</v>
      </c>
      <c r="G298" s="203"/>
      <c r="H298" s="205" t="s">
        <v>21</v>
      </c>
      <c r="I298" s="207"/>
      <c r="J298" s="203"/>
      <c r="K298" s="203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186</v>
      </c>
      <c r="AU298" s="212" t="s">
        <v>160</v>
      </c>
      <c r="AV298" s="11" t="s">
        <v>83</v>
      </c>
      <c r="AW298" s="11" t="s">
        <v>38</v>
      </c>
      <c r="AX298" s="11" t="s">
        <v>75</v>
      </c>
      <c r="AY298" s="212" t="s">
        <v>147</v>
      </c>
    </row>
    <row r="299" spans="2:65" s="12" customFormat="1">
      <c r="B299" s="213"/>
      <c r="C299" s="214"/>
      <c r="D299" s="204" t="s">
        <v>186</v>
      </c>
      <c r="E299" s="215" t="s">
        <v>21</v>
      </c>
      <c r="F299" s="216" t="s">
        <v>634</v>
      </c>
      <c r="G299" s="214"/>
      <c r="H299" s="217">
        <v>83.712000000000003</v>
      </c>
      <c r="I299" s="218"/>
      <c r="J299" s="214"/>
      <c r="K299" s="214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186</v>
      </c>
      <c r="AU299" s="223" t="s">
        <v>160</v>
      </c>
      <c r="AV299" s="12" t="s">
        <v>85</v>
      </c>
      <c r="AW299" s="12" t="s">
        <v>38</v>
      </c>
      <c r="AX299" s="12" t="s">
        <v>75</v>
      </c>
      <c r="AY299" s="223" t="s">
        <v>147</v>
      </c>
    </row>
    <row r="300" spans="2:65" s="12" customFormat="1">
      <c r="B300" s="213"/>
      <c r="C300" s="214"/>
      <c r="D300" s="204" t="s">
        <v>186</v>
      </c>
      <c r="E300" s="215" t="s">
        <v>21</v>
      </c>
      <c r="F300" s="216" t="s">
        <v>635</v>
      </c>
      <c r="G300" s="214"/>
      <c r="H300" s="217">
        <v>121.21599999999999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186</v>
      </c>
      <c r="AU300" s="223" t="s">
        <v>160</v>
      </c>
      <c r="AV300" s="12" t="s">
        <v>85</v>
      </c>
      <c r="AW300" s="12" t="s">
        <v>38</v>
      </c>
      <c r="AX300" s="12" t="s">
        <v>75</v>
      </c>
      <c r="AY300" s="223" t="s">
        <v>147</v>
      </c>
    </row>
    <row r="301" spans="2:65" s="1" customFormat="1" ht="16.5" customHeight="1">
      <c r="B301" s="39"/>
      <c r="C301" s="228" t="s">
        <v>636</v>
      </c>
      <c r="D301" s="228" t="s">
        <v>332</v>
      </c>
      <c r="E301" s="229" t="s">
        <v>637</v>
      </c>
      <c r="F301" s="230" t="s">
        <v>638</v>
      </c>
      <c r="G301" s="231" t="s">
        <v>268</v>
      </c>
      <c r="H301" s="232">
        <v>825.15599999999995</v>
      </c>
      <c r="I301" s="233"/>
      <c r="J301" s="234">
        <f>ROUND(I301*H301,2)</f>
        <v>0</v>
      </c>
      <c r="K301" s="230" t="s">
        <v>154</v>
      </c>
      <c r="L301" s="235"/>
      <c r="M301" s="236" t="s">
        <v>21</v>
      </c>
      <c r="N301" s="237" t="s">
        <v>46</v>
      </c>
      <c r="O301" s="40"/>
      <c r="P301" s="199">
        <f>O301*H301</f>
        <v>0</v>
      </c>
      <c r="Q301" s="199">
        <v>2.9999999999999997E-4</v>
      </c>
      <c r="R301" s="199">
        <f>Q301*H301</f>
        <v>0.24754679999999996</v>
      </c>
      <c r="S301" s="199">
        <v>0</v>
      </c>
      <c r="T301" s="200">
        <f>S301*H301</f>
        <v>0</v>
      </c>
      <c r="AR301" s="22" t="s">
        <v>182</v>
      </c>
      <c r="AT301" s="22" t="s">
        <v>332</v>
      </c>
      <c r="AU301" s="22" t="s">
        <v>160</v>
      </c>
      <c r="AY301" s="22" t="s">
        <v>147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22" t="s">
        <v>83</v>
      </c>
      <c r="BK301" s="201">
        <f>ROUND(I301*H301,2)</f>
        <v>0</v>
      </c>
      <c r="BL301" s="22" t="s">
        <v>166</v>
      </c>
      <c r="BM301" s="22" t="s">
        <v>639</v>
      </c>
    </row>
    <row r="302" spans="2:65" s="11" customFormat="1">
      <c r="B302" s="202"/>
      <c r="C302" s="203"/>
      <c r="D302" s="204" t="s">
        <v>186</v>
      </c>
      <c r="E302" s="205" t="s">
        <v>21</v>
      </c>
      <c r="F302" s="206" t="s">
        <v>640</v>
      </c>
      <c r="G302" s="203"/>
      <c r="H302" s="205" t="s">
        <v>21</v>
      </c>
      <c r="I302" s="207"/>
      <c r="J302" s="203"/>
      <c r="K302" s="203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186</v>
      </c>
      <c r="AU302" s="212" t="s">
        <v>160</v>
      </c>
      <c r="AV302" s="11" t="s">
        <v>83</v>
      </c>
      <c r="AW302" s="11" t="s">
        <v>38</v>
      </c>
      <c r="AX302" s="11" t="s">
        <v>75</v>
      </c>
      <c r="AY302" s="212" t="s">
        <v>147</v>
      </c>
    </row>
    <row r="303" spans="2:65" s="12" customFormat="1">
      <c r="B303" s="213"/>
      <c r="C303" s="214"/>
      <c r="D303" s="204" t="s">
        <v>186</v>
      </c>
      <c r="E303" s="215" t="s">
        <v>21</v>
      </c>
      <c r="F303" s="216" t="s">
        <v>641</v>
      </c>
      <c r="G303" s="214"/>
      <c r="H303" s="217">
        <v>750.14200000000005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186</v>
      </c>
      <c r="AU303" s="223" t="s">
        <v>160</v>
      </c>
      <c r="AV303" s="12" t="s">
        <v>85</v>
      </c>
      <c r="AW303" s="12" t="s">
        <v>38</v>
      </c>
      <c r="AX303" s="12" t="s">
        <v>75</v>
      </c>
      <c r="AY303" s="223" t="s">
        <v>147</v>
      </c>
    </row>
    <row r="304" spans="2:65" s="12" customFormat="1">
      <c r="B304" s="213"/>
      <c r="C304" s="214"/>
      <c r="D304" s="204" t="s">
        <v>186</v>
      </c>
      <c r="E304" s="214"/>
      <c r="F304" s="216" t="s">
        <v>642</v>
      </c>
      <c r="G304" s="214"/>
      <c r="H304" s="217">
        <v>825.15599999999995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186</v>
      </c>
      <c r="AU304" s="223" t="s">
        <v>160</v>
      </c>
      <c r="AV304" s="12" t="s">
        <v>85</v>
      </c>
      <c r="AW304" s="12" t="s">
        <v>6</v>
      </c>
      <c r="AX304" s="12" t="s">
        <v>83</v>
      </c>
      <c r="AY304" s="223" t="s">
        <v>147</v>
      </c>
    </row>
    <row r="305" spans="2:65" s="1" customFormat="1" ht="16.5" customHeight="1">
      <c r="B305" s="39"/>
      <c r="C305" s="190" t="s">
        <v>643</v>
      </c>
      <c r="D305" s="190" t="s">
        <v>150</v>
      </c>
      <c r="E305" s="191" t="s">
        <v>644</v>
      </c>
      <c r="F305" s="192" t="s">
        <v>645</v>
      </c>
      <c r="G305" s="193" t="s">
        <v>219</v>
      </c>
      <c r="H305" s="194">
        <v>6.9989999999999997</v>
      </c>
      <c r="I305" s="195"/>
      <c r="J305" s="196">
        <f>ROUND(I305*H305,2)</f>
        <v>0</v>
      </c>
      <c r="K305" s="192" t="s">
        <v>154</v>
      </c>
      <c r="L305" s="59"/>
      <c r="M305" s="197" t="s">
        <v>21</v>
      </c>
      <c r="N305" s="198" t="s">
        <v>46</v>
      </c>
      <c r="O305" s="40"/>
      <c r="P305" s="199">
        <f>O305*H305</f>
        <v>0</v>
      </c>
      <c r="Q305" s="199">
        <v>1.63</v>
      </c>
      <c r="R305" s="199">
        <f>Q305*H305</f>
        <v>11.408369999999998</v>
      </c>
      <c r="S305" s="199">
        <v>0</v>
      </c>
      <c r="T305" s="200">
        <f>S305*H305</f>
        <v>0</v>
      </c>
      <c r="AR305" s="22" t="s">
        <v>166</v>
      </c>
      <c r="AT305" s="22" t="s">
        <v>150</v>
      </c>
      <c r="AU305" s="22" t="s">
        <v>160</v>
      </c>
      <c r="AY305" s="22" t="s">
        <v>147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22" t="s">
        <v>83</v>
      </c>
      <c r="BK305" s="201">
        <f>ROUND(I305*H305,2)</f>
        <v>0</v>
      </c>
      <c r="BL305" s="22" t="s">
        <v>166</v>
      </c>
      <c r="BM305" s="22" t="s">
        <v>646</v>
      </c>
    </row>
    <row r="306" spans="2:65" s="11" customFormat="1">
      <c r="B306" s="202"/>
      <c r="C306" s="203"/>
      <c r="D306" s="204" t="s">
        <v>186</v>
      </c>
      <c r="E306" s="205" t="s">
        <v>21</v>
      </c>
      <c r="F306" s="206" t="s">
        <v>604</v>
      </c>
      <c r="G306" s="203"/>
      <c r="H306" s="205" t="s">
        <v>21</v>
      </c>
      <c r="I306" s="207"/>
      <c r="J306" s="203"/>
      <c r="K306" s="203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186</v>
      </c>
      <c r="AU306" s="212" t="s">
        <v>160</v>
      </c>
      <c r="AV306" s="11" t="s">
        <v>83</v>
      </c>
      <c r="AW306" s="11" t="s">
        <v>38</v>
      </c>
      <c r="AX306" s="11" t="s">
        <v>75</v>
      </c>
      <c r="AY306" s="212" t="s">
        <v>147</v>
      </c>
    </row>
    <row r="307" spans="2:65" s="11" customFormat="1">
      <c r="B307" s="202"/>
      <c r="C307" s="203"/>
      <c r="D307" s="204" t="s">
        <v>186</v>
      </c>
      <c r="E307" s="205" t="s">
        <v>21</v>
      </c>
      <c r="F307" s="206" t="s">
        <v>443</v>
      </c>
      <c r="G307" s="203"/>
      <c r="H307" s="205" t="s">
        <v>21</v>
      </c>
      <c r="I307" s="207"/>
      <c r="J307" s="203"/>
      <c r="K307" s="203"/>
      <c r="L307" s="208"/>
      <c r="M307" s="209"/>
      <c r="N307" s="210"/>
      <c r="O307" s="210"/>
      <c r="P307" s="210"/>
      <c r="Q307" s="210"/>
      <c r="R307" s="210"/>
      <c r="S307" s="210"/>
      <c r="T307" s="211"/>
      <c r="AT307" s="212" t="s">
        <v>186</v>
      </c>
      <c r="AU307" s="212" t="s">
        <v>160</v>
      </c>
      <c r="AV307" s="11" t="s">
        <v>83</v>
      </c>
      <c r="AW307" s="11" t="s">
        <v>38</v>
      </c>
      <c r="AX307" s="11" t="s">
        <v>75</v>
      </c>
      <c r="AY307" s="212" t="s">
        <v>147</v>
      </c>
    </row>
    <row r="308" spans="2:65" s="12" customFormat="1">
      <c r="B308" s="213"/>
      <c r="C308" s="214"/>
      <c r="D308" s="204" t="s">
        <v>186</v>
      </c>
      <c r="E308" s="215" t="s">
        <v>21</v>
      </c>
      <c r="F308" s="216" t="s">
        <v>647</v>
      </c>
      <c r="G308" s="214"/>
      <c r="H308" s="217">
        <v>1.3460000000000001</v>
      </c>
      <c r="I308" s="218"/>
      <c r="J308" s="214"/>
      <c r="K308" s="214"/>
      <c r="L308" s="219"/>
      <c r="M308" s="220"/>
      <c r="N308" s="221"/>
      <c r="O308" s="221"/>
      <c r="P308" s="221"/>
      <c r="Q308" s="221"/>
      <c r="R308" s="221"/>
      <c r="S308" s="221"/>
      <c r="T308" s="222"/>
      <c r="AT308" s="223" t="s">
        <v>186</v>
      </c>
      <c r="AU308" s="223" t="s">
        <v>160</v>
      </c>
      <c r="AV308" s="12" t="s">
        <v>85</v>
      </c>
      <c r="AW308" s="12" t="s">
        <v>38</v>
      </c>
      <c r="AX308" s="12" t="s">
        <v>75</v>
      </c>
      <c r="AY308" s="223" t="s">
        <v>147</v>
      </c>
    </row>
    <row r="309" spans="2:65" s="12" customFormat="1">
      <c r="B309" s="213"/>
      <c r="C309" s="214"/>
      <c r="D309" s="204" t="s">
        <v>186</v>
      </c>
      <c r="E309" s="215" t="s">
        <v>21</v>
      </c>
      <c r="F309" s="216" t="s">
        <v>648</v>
      </c>
      <c r="G309" s="214"/>
      <c r="H309" s="217">
        <v>0.26400000000000001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186</v>
      </c>
      <c r="AU309" s="223" t="s">
        <v>160</v>
      </c>
      <c r="AV309" s="12" t="s">
        <v>85</v>
      </c>
      <c r="AW309" s="12" t="s">
        <v>38</v>
      </c>
      <c r="AX309" s="12" t="s">
        <v>75</v>
      </c>
      <c r="AY309" s="223" t="s">
        <v>147</v>
      </c>
    </row>
    <row r="310" spans="2:65" s="12" customFormat="1">
      <c r="B310" s="213"/>
      <c r="C310" s="214"/>
      <c r="D310" s="204" t="s">
        <v>186</v>
      </c>
      <c r="E310" s="215" t="s">
        <v>21</v>
      </c>
      <c r="F310" s="216" t="s">
        <v>649</v>
      </c>
      <c r="G310" s="214"/>
      <c r="H310" s="217">
        <v>0.42099999999999999</v>
      </c>
      <c r="I310" s="218"/>
      <c r="J310" s="214"/>
      <c r="K310" s="214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186</v>
      </c>
      <c r="AU310" s="223" t="s">
        <v>160</v>
      </c>
      <c r="AV310" s="12" t="s">
        <v>85</v>
      </c>
      <c r="AW310" s="12" t="s">
        <v>38</v>
      </c>
      <c r="AX310" s="12" t="s">
        <v>75</v>
      </c>
      <c r="AY310" s="223" t="s">
        <v>147</v>
      </c>
    </row>
    <row r="311" spans="2:65" s="12" customFormat="1">
      <c r="B311" s="213"/>
      <c r="C311" s="214"/>
      <c r="D311" s="204" t="s">
        <v>186</v>
      </c>
      <c r="E311" s="215" t="s">
        <v>21</v>
      </c>
      <c r="F311" s="216" t="s">
        <v>650</v>
      </c>
      <c r="G311" s="214"/>
      <c r="H311" s="217">
        <v>0.47399999999999998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186</v>
      </c>
      <c r="AU311" s="223" t="s">
        <v>160</v>
      </c>
      <c r="AV311" s="12" t="s">
        <v>85</v>
      </c>
      <c r="AW311" s="12" t="s">
        <v>38</v>
      </c>
      <c r="AX311" s="12" t="s">
        <v>75</v>
      </c>
      <c r="AY311" s="223" t="s">
        <v>147</v>
      </c>
    </row>
    <row r="312" spans="2:65" s="11" customFormat="1">
      <c r="B312" s="202"/>
      <c r="C312" s="203"/>
      <c r="D312" s="204" t="s">
        <v>186</v>
      </c>
      <c r="E312" s="205" t="s">
        <v>21</v>
      </c>
      <c r="F312" s="206" t="s">
        <v>448</v>
      </c>
      <c r="G312" s="203"/>
      <c r="H312" s="205" t="s">
        <v>21</v>
      </c>
      <c r="I312" s="207"/>
      <c r="J312" s="203"/>
      <c r="K312" s="203"/>
      <c r="L312" s="208"/>
      <c r="M312" s="209"/>
      <c r="N312" s="210"/>
      <c r="O312" s="210"/>
      <c r="P312" s="210"/>
      <c r="Q312" s="210"/>
      <c r="R312" s="210"/>
      <c r="S312" s="210"/>
      <c r="T312" s="211"/>
      <c r="AT312" s="212" t="s">
        <v>186</v>
      </c>
      <c r="AU312" s="212" t="s">
        <v>160</v>
      </c>
      <c r="AV312" s="11" t="s">
        <v>83</v>
      </c>
      <c r="AW312" s="11" t="s">
        <v>38</v>
      </c>
      <c r="AX312" s="11" t="s">
        <v>75</v>
      </c>
      <c r="AY312" s="212" t="s">
        <v>147</v>
      </c>
    </row>
    <row r="313" spans="2:65" s="12" customFormat="1">
      <c r="B313" s="213"/>
      <c r="C313" s="214"/>
      <c r="D313" s="204" t="s">
        <v>186</v>
      </c>
      <c r="E313" s="215" t="s">
        <v>21</v>
      </c>
      <c r="F313" s="216" t="s">
        <v>651</v>
      </c>
      <c r="G313" s="214"/>
      <c r="H313" s="217">
        <v>1.383</v>
      </c>
      <c r="I313" s="218"/>
      <c r="J313" s="214"/>
      <c r="K313" s="214"/>
      <c r="L313" s="219"/>
      <c r="M313" s="220"/>
      <c r="N313" s="221"/>
      <c r="O313" s="221"/>
      <c r="P313" s="221"/>
      <c r="Q313" s="221"/>
      <c r="R313" s="221"/>
      <c r="S313" s="221"/>
      <c r="T313" s="222"/>
      <c r="AT313" s="223" t="s">
        <v>186</v>
      </c>
      <c r="AU313" s="223" t="s">
        <v>160</v>
      </c>
      <c r="AV313" s="12" t="s">
        <v>85</v>
      </c>
      <c r="AW313" s="12" t="s">
        <v>38</v>
      </c>
      <c r="AX313" s="12" t="s">
        <v>75</v>
      </c>
      <c r="AY313" s="223" t="s">
        <v>147</v>
      </c>
    </row>
    <row r="314" spans="2:65" s="12" customFormat="1">
      <c r="B314" s="213"/>
      <c r="C314" s="214"/>
      <c r="D314" s="204" t="s">
        <v>186</v>
      </c>
      <c r="E314" s="215" t="s">
        <v>21</v>
      </c>
      <c r="F314" s="216" t="s">
        <v>652</v>
      </c>
      <c r="G314" s="214"/>
      <c r="H314" s="217">
        <v>0.59199999999999997</v>
      </c>
      <c r="I314" s="218"/>
      <c r="J314" s="214"/>
      <c r="K314" s="214"/>
      <c r="L314" s="219"/>
      <c r="M314" s="220"/>
      <c r="N314" s="221"/>
      <c r="O314" s="221"/>
      <c r="P314" s="221"/>
      <c r="Q314" s="221"/>
      <c r="R314" s="221"/>
      <c r="S314" s="221"/>
      <c r="T314" s="222"/>
      <c r="AT314" s="223" t="s">
        <v>186</v>
      </c>
      <c r="AU314" s="223" t="s">
        <v>160</v>
      </c>
      <c r="AV314" s="12" t="s">
        <v>85</v>
      </c>
      <c r="AW314" s="12" t="s">
        <v>38</v>
      </c>
      <c r="AX314" s="12" t="s">
        <v>75</v>
      </c>
      <c r="AY314" s="223" t="s">
        <v>147</v>
      </c>
    </row>
    <row r="315" spans="2:65" s="11" customFormat="1">
      <c r="B315" s="202"/>
      <c r="C315" s="203"/>
      <c r="D315" s="204" t="s">
        <v>186</v>
      </c>
      <c r="E315" s="205" t="s">
        <v>21</v>
      </c>
      <c r="F315" s="206" t="s">
        <v>451</v>
      </c>
      <c r="G315" s="203"/>
      <c r="H315" s="205" t="s">
        <v>21</v>
      </c>
      <c r="I315" s="207"/>
      <c r="J315" s="203"/>
      <c r="K315" s="203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186</v>
      </c>
      <c r="AU315" s="212" t="s">
        <v>160</v>
      </c>
      <c r="AV315" s="11" t="s">
        <v>83</v>
      </c>
      <c r="AW315" s="11" t="s">
        <v>38</v>
      </c>
      <c r="AX315" s="11" t="s">
        <v>75</v>
      </c>
      <c r="AY315" s="212" t="s">
        <v>147</v>
      </c>
    </row>
    <row r="316" spans="2:65" s="12" customFormat="1">
      <c r="B316" s="213"/>
      <c r="C316" s="214"/>
      <c r="D316" s="204" t="s">
        <v>186</v>
      </c>
      <c r="E316" s="215" t="s">
        <v>21</v>
      </c>
      <c r="F316" s="216" t="s">
        <v>653</v>
      </c>
      <c r="G316" s="214"/>
      <c r="H316" s="217">
        <v>9.0999999999999998E-2</v>
      </c>
      <c r="I316" s="218"/>
      <c r="J316" s="214"/>
      <c r="K316" s="214"/>
      <c r="L316" s="219"/>
      <c r="M316" s="220"/>
      <c r="N316" s="221"/>
      <c r="O316" s="221"/>
      <c r="P316" s="221"/>
      <c r="Q316" s="221"/>
      <c r="R316" s="221"/>
      <c r="S316" s="221"/>
      <c r="T316" s="222"/>
      <c r="AT316" s="223" t="s">
        <v>186</v>
      </c>
      <c r="AU316" s="223" t="s">
        <v>160</v>
      </c>
      <c r="AV316" s="12" t="s">
        <v>85</v>
      </c>
      <c r="AW316" s="12" t="s">
        <v>38</v>
      </c>
      <c r="AX316" s="12" t="s">
        <v>75</v>
      </c>
      <c r="AY316" s="223" t="s">
        <v>147</v>
      </c>
    </row>
    <row r="317" spans="2:65" s="11" customFormat="1">
      <c r="B317" s="202"/>
      <c r="C317" s="203"/>
      <c r="D317" s="204" t="s">
        <v>186</v>
      </c>
      <c r="E317" s="205" t="s">
        <v>21</v>
      </c>
      <c r="F317" s="206" t="s">
        <v>612</v>
      </c>
      <c r="G317" s="203"/>
      <c r="H317" s="205" t="s">
        <v>21</v>
      </c>
      <c r="I317" s="207"/>
      <c r="J317" s="203"/>
      <c r="K317" s="203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186</v>
      </c>
      <c r="AU317" s="212" t="s">
        <v>160</v>
      </c>
      <c r="AV317" s="11" t="s">
        <v>83</v>
      </c>
      <c r="AW317" s="11" t="s">
        <v>38</v>
      </c>
      <c r="AX317" s="11" t="s">
        <v>75</v>
      </c>
      <c r="AY317" s="212" t="s">
        <v>147</v>
      </c>
    </row>
    <row r="318" spans="2:65" s="12" customFormat="1">
      <c r="B318" s="213"/>
      <c r="C318" s="214"/>
      <c r="D318" s="204" t="s">
        <v>186</v>
      </c>
      <c r="E318" s="215" t="s">
        <v>21</v>
      </c>
      <c r="F318" s="216" t="s">
        <v>654</v>
      </c>
      <c r="G318" s="214"/>
      <c r="H318" s="217">
        <v>1.1910000000000001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186</v>
      </c>
      <c r="AU318" s="223" t="s">
        <v>160</v>
      </c>
      <c r="AV318" s="12" t="s">
        <v>85</v>
      </c>
      <c r="AW318" s="12" t="s">
        <v>38</v>
      </c>
      <c r="AX318" s="12" t="s">
        <v>75</v>
      </c>
      <c r="AY318" s="223" t="s">
        <v>147</v>
      </c>
    </row>
    <row r="319" spans="2:65" s="12" customFormat="1">
      <c r="B319" s="213"/>
      <c r="C319" s="214"/>
      <c r="D319" s="204" t="s">
        <v>186</v>
      </c>
      <c r="E319" s="215" t="s">
        <v>21</v>
      </c>
      <c r="F319" s="216" t="s">
        <v>655</v>
      </c>
      <c r="G319" s="214"/>
      <c r="H319" s="217">
        <v>0.65700000000000003</v>
      </c>
      <c r="I319" s="218"/>
      <c r="J319" s="214"/>
      <c r="K319" s="214"/>
      <c r="L319" s="219"/>
      <c r="M319" s="220"/>
      <c r="N319" s="221"/>
      <c r="O319" s="221"/>
      <c r="P319" s="221"/>
      <c r="Q319" s="221"/>
      <c r="R319" s="221"/>
      <c r="S319" s="221"/>
      <c r="T319" s="222"/>
      <c r="AT319" s="223" t="s">
        <v>186</v>
      </c>
      <c r="AU319" s="223" t="s">
        <v>160</v>
      </c>
      <c r="AV319" s="12" t="s">
        <v>85</v>
      </c>
      <c r="AW319" s="12" t="s">
        <v>38</v>
      </c>
      <c r="AX319" s="12" t="s">
        <v>75</v>
      </c>
      <c r="AY319" s="223" t="s">
        <v>147</v>
      </c>
    </row>
    <row r="320" spans="2:65" s="12" customFormat="1">
      <c r="B320" s="213"/>
      <c r="C320" s="214"/>
      <c r="D320" s="204" t="s">
        <v>186</v>
      </c>
      <c r="E320" s="215" t="s">
        <v>21</v>
      </c>
      <c r="F320" s="216" t="s">
        <v>656</v>
      </c>
      <c r="G320" s="214"/>
      <c r="H320" s="217">
        <v>0.35599999999999998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186</v>
      </c>
      <c r="AU320" s="223" t="s">
        <v>160</v>
      </c>
      <c r="AV320" s="12" t="s">
        <v>85</v>
      </c>
      <c r="AW320" s="12" t="s">
        <v>38</v>
      </c>
      <c r="AX320" s="12" t="s">
        <v>75</v>
      </c>
      <c r="AY320" s="223" t="s">
        <v>147</v>
      </c>
    </row>
    <row r="321" spans="2:65" s="12" customFormat="1">
      <c r="B321" s="213"/>
      <c r="C321" s="214"/>
      <c r="D321" s="204" t="s">
        <v>186</v>
      </c>
      <c r="E321" s="215" t="s">
        <v>21</v>
      </c>
      <c r="F321" s="216" t="s">
        <v>657</v>
      </c>
      <c r="G321" s="214"/>
      <c r="H321" s="217">
        <v>0.14899999999999999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186</v>
      </c>
      <c r="AU321" s="223" t="s">
        <v>160</v>
      </c>
      <c r="AV321" s="12" t="s">
        <v>85</v>
      </c>
      <c r="AW321" s="12" t="s">
        <v>38</v>
      </c>
      <c r="AX321" s="12" t="s">
        <v>75</v>
      </c>
      <c r="AY321" s="223" t="s">
        <v>147</v>
      </c>
    </row>
    <row r="322" spans="2:65" s="11" customFormat="1">
      <c r="B322" s="202"/>
      <c r="C322" s="203"/>
      <c r="D322" s="204" t="s">
        <v>186</v>
      </c>
      <c r="E322" s="205" t="s">
        <v>21</v>
      </c>
      <c r="F322" s="206" t="s">
        <v>451</v>
      </c>
      <c r="G322" s="203"/>
      <c r="H322" s="205" t="s">
        <v>21</v>
      </c>
      <c r="I322" s="207"/>
      <c r="J322" s="203"/>
      <c r="K322" s="203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186</v>
      </c>
      <c r="AU322" s="212" t="s">
        <v>160</v>
      </c>
      <c r="AV322" s="11" t="s">
        <v>83</v>
      </c>
      <c r="AW322" s="11" t="s">
        <v>38</v>
      </c>
      <c r="AX322" s="11" t="s">
        <v>75</v>
      </c>
      <c r="AY322" s="212" t="s">
        <v>147</v>
      </c>
    </row>
    <row r="323" spans="2:65" s="12" customFormat="1">
      <c r="B323" s="213"/>
      <c r="C323" s="214"/>
      <c r="D323" s="204" t="s">
        <v>186</v>
      </c>
      <c r="E323" s="215" t="s">
        <v>21</v>
      </c>
      <c r="F323" s="216" t="s">
        <v>658</v>
      </c>
      <c r="G323" s="214"/>
      <c r="H323" s="217">
        <v>7.4999999999999997E-2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186</v>
      </c>
      <c r="AU323" s="223" t="s">
        <v>160</v>
      </c>
      <c r="AV323" s="12" t="s">
        <v>85</v>
      </c>
      <c r="AW323" s="12" t="s">
        <v>38</v>
      </c>
      <c r="AX323" s="12" t="s">
        <v>75</v>
      </c>
      <c r="AY323" s="223" t="s">
        <v>147</v>
      </c>
    </row>
    <row r="324" spans="2:65" s="1" customFormat="1" ht="16.5" customHeight="1">
      <c r="B324" s="39"/>
      <c r="C324" s="190" t="s">
        <v>659</v>
      </c>
      <c r="D324" s="190" t="s">
        <v>150</v>
      </c>
      <c r="E324" s="191" t="s">
        <v>660</v>
      </c>
      <c r="F324" s="192" t="s">
        <v>661</v>
      </c>
      <c r="G324" s="193" t="s">
        <v>312</v>
      </c>
      <c r="H324" s="194">
        <v>341.59</v>
      </c>
      <c r="I324" s="195"/>
      <c r="J324" s="196">
        <f>ROUND(I324*H324,2)</f>
        <v>0</v>
      </c>
      <c r="K324" s="192" t="s">
        <v>154</v>
      </c>
      <c r="L324" s="59"/>
      <c r="M324" s="197" t="s">
        <v>21</v>
      </c>
      <c r="N324" s="198" t="s">
        <v>46</v>
      </c>
      <c r="O324" s="40"/>
      <c r="P324" s="199">
        <f>O324*H324</f>
        <v>0</v>
      </c>
      <c r="Q324" s="199">
        <v>3.3E-4</v>
      </c>
      <c r="R324" s="199">
        <f>Q324*H324</f>
        <v>0.1127247</v>
      </c>
      <c r="S324" s="199">
        <v>0</v>
      </c>
      <c r="T324" s="200">
        <f>S324*H324</f>
        <v>0</v>
      </c>
      <c r="AR324" s="22" t="s">
        <v>166</v>
      </c>
      <c r="AT324" s="22" t="s">
        <v>150</v>
      </c>
      <c r="AU324" s="22" t="s">
        <v>160</v>
      </c>
      <c r="AY324" s="22" t="s">
        <v>147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22" t="s">
        <v>83</v>
      </c>
      <c r="BK324" s="201">
        <f>ROUND(I324*H324,2)</f>
        <v>0</v>
      </c>
      <c r="BL324" s="22" t="s">
        <v>166</v>
      </c>
      <c r="BM324" s="22" t="s">
        <v>662</v>
      </c>
    </row>
    <row r="325" spans="2:65" s="11" customFormat="1">
      <c r="B325" s="202"/>
      <c r="C325" s="203"/>
      <c r="D325" s="204" t="s">
        <v>186</v>
      </c>
      <c r="E325" s="205" t="s">
        <v>21</v>
      </c>
      <c r="F325" s="206" t="s">
        <v>604</v>
      </c>
      <c r="G325" s="203"/>
      <c r="H325" s="205" t="s">
        <v>21</v>
      </c>
      <c r="I325" s="207"/>
      <c r="J325" s="203"/>
      <c r="K325" s="203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186</v>
      </c>
      <c r="AU325" s="212" t="s">
        <v>160</v>
      </c>
      <c r="AV325" s="11" t="s">
        <v>83</v>
      </c>
      <c r="AW325" s="11" t="s">
        <v>38</v>
      </c>
      <c r="AX325" s="11" t="s">
        <v>75</v>
      </c>
      <c r="AY325" s="212" t="s">
        <v>147</v>
      </c>
    </row>
    <row r="326" spans="2:65" s="11" customFormat="1">
      <c r="B326" s="202"/>
      <c r="C326" s="203"/>
      <c r="D326" s="204" t="s">
        <v>186</v>
      </c>
      <c r="E326" s="205" t="s">
        <v>21</v>
      </c>
      <c r="F326" s="206" t="s">
        <v>443</v>
      </c>
      <c r="G326" s="203"/>
      <c r="H326" s="205" t="s">
        <v>21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186</v>
      </c>
      <c r="AU326" s="212" t="s">
        <v>160</v>
      </c>
      <c r="AV326" s="11" t="s">
        <v>83</v>
      </c>
      <c r="AW326" s="11" t="s">
        <v>38</v>
      </c>
      <c r="AX326" s="11" t="s">
        <v>75</v>
      </c>
      <c r="AY326" s="212" t="s">
        <v>147</v>
      </c>
    </row>
    <row r="327" spans="2:65" s="12" customFormat="1">
      <c r="B327" s="213"/>
      <c r="C327" s="214"/>
      <c r="D327" s="204" t="s">
        <v>186</v>
      </c>
      <c r="E327" s="215" t="s">
        <v>21</v>
      </c>
      <c r="F327" s="216" t="s">
        <v>663</v>
      </c>
      <c r="G327" s="214"/>
      <c r="H327" s="217">
        <v>67.3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186</v>
      </c>
      <c r="AU327" s="223" t="s">
        <v>160</v>
      </c>
      <c r="AV327" s="12" t="s">
        <v>85</v>
      </c>
      <c r="AW327" s="12" t="s">
        <v>38</v>
      </c>
      <c r="AX327" s="12" t="s">
        <v>75</v>
      </c>
      <c r="AY327" s="223" t="s">
        <v>147</v>
      </c>
    </row>
    <row r="328" spans="2:65" s="12" customFormat="1">
      <c r="B328" s="213"/>
      <c r="C328" s="214"/>
      <c r="D328" s="204" t="s">
        <v>186</v>
      </c>
      <c r="E328" s="215" t="s">
        <v>21</v>
      </c>
      <c r="F328" s="216" t="s">
        <v>664</v>
      </c>
      <c r="G328" s="214"/>
      <c r="H328" s="217">
        <v>13.2</v>
      </c>
      <c r="I328" s="218"/>
      <c r="J328" s="214"/>
      <c r="K328" s="214"/>
      <c r="L328" s="219"/>
      <c r="M328" s="220"/>
      <c r="N328" s="221"/>
      <c r="O328" s="221"/>
      <c r="P328" s="221"/>
      <c r="Q328" s="221"/>
      <c r="R328" s="221"/>
      <c r="S328" s="221"/>
      <c r="T328" s="222"/>
      <c r="AT328" s="223" t="s">
        <v>186</v>
      </c>
      <c r="AU328" s="223" t="s">
        <v>160</v>
      </c>
      <c r="AV328" s="12" t="s">
        <v>85</v>
      </c>
      <c r="AW328" s="12" t="s">
        <v>38</v>
      </c>
      <c r="AX328" s="12" t="s">
        <v>75</v>
      </c>
      <c r="AY328" s="223" t="s">
        <v>147</v>
      </c>
    </row>
    <row r="329" spans="2:65" s="12" customFormat="1">
      <c r="B329" s="213"/>
      <c r="C329" s="214"/>
      <c r="D329" s="204" t="s">
        <v>186</v>
      </c>
      <c r="E329" s="215" t="s">
        <v>21</v>
      </c>
      <c r="F329" s="216" t="s">
        <v>665</v>
      </c>
      <c r="G329" s="214"/>
      <c r="H329" s="217">
        <v>21.04</v>
      </c>
      <c r="I329" s="218"/>
      <c r="J329" s="214"/>
      <c r="K329" s="214"/>
      <c r="L329" s="219"/>
      <c r="M329" s="220"/>
      <c r="N329" s="221"/>
      <c r="O329" s="221"/>
      <c r="P329" s="221"/>
      <c r="Q329" s="221"/>
      <c r="R329" s="221"/>
      <c r="S329" s="221"/>
      <c r="T329" s="222"/>
      <c r="AT329" s="223" t="s">
        <v>186</v>
      </c>
      <c r="AU329" s="223" t="s">
        <v>160</v>
      </c>
      <c r="AV329" s="12" t="s">
        <v>85</v>
      </c>
      <c r="AW329" s="12" t="s">
        <v>38</v>
      </c>
      <c r="AX329" s="12" t="s">
        <v>75</v>
      </c>
      <c r="AY329" s="223" t="s">
        <v>147</v>
      </c>
    </row>
    <row r="330" spans="2:65" s="12" customFormat="1">
      <c r="B330" s="213"/>
      <c r="C330" s="214"/>
      <c r="D330" s="204" t="s">
        <v>186</v>
      </c>
      <c r="E330" s="215" t="s">
        <v>21</v>
      </c>
      <c r="F330" s="216" t="s">
        <v>666</v>
      </c>
      <c r="G330" s="214"/>
      <c r="H330" s="217">
        <v>23.7</v>
      </c>
      <c r="I330" s="218"/>
      <c r="J330" s="214"/>
      <c r="K330" s="214"/>
      <c r="L330" s="219"/>
      <c r="M330" s="220"/>
      <c r="N330" s="221"/>
      <c r="O330" s="221"/>
      <c r="P330" s="221"/>
      <c r="Q330" s="221"/>
      <c r="R330" s="221"/>
      <c r="S330" s="221"/>
      <c r="T330" s="222"/>
      <c r="AT330" s="223" t="s">
        <v>186</v>
      </c>
      <c r="AU330" s="223" t="s">
        <v>160</v>
      </c>
      <c r="AV330" s="12" t="s">
        <v>85</v>
      </c>
      <c r="AW330" s="12" t="s">
        <v>38</v>
      </c>
      <c r="AX330" s="12" t="s">
        <v>75</v>
      </c>
      <c r="AY330" s="223" t="s">
        <v>147</v>
      </c>
    </row>
    <row r="331" spans="2:65" s="11" customFormat="1">
      <c r="B331" s="202"/>
      <c r="C331" s="203"/>
      <c r="D331" s="204" t="s">
        <v>186</v>
      </c>
      <c r="E331" s="205" t="s">
        <v>21</v>
      </c>
      <c r="F331" s="206" t="s">
        <v>448</v>
      </c>
      <c r="G331" s="203"/>
      <c r="H331" s="205" t="s">
        <v>21</v>
      </c>
      <c r="I331" s="207"/>
      <c r="J331" s="203"/>
      <c r="K331" s="203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186</v>
      </c>
      <c r="AU331" s="212" t="s">
        <v>160</v>
      </c>
      <c r="AV331" s="11" t="s">
        <v>83</v>
      </c>
      <c r="AW331" s="11" t="s">
        <v>38</v>
      </c>
      <c r="AX331" s="11" t="s">
        <v>75</v>
      </c>
      <c r="AY331" s="212" t="s">
        <v>147</v>
      </c>
    </row>
    <row r="332" spans="2:65" s="12" customFormat="1">
      <c r="B332" s="213"/>
      <c r="C332" s="214"/>
      <c r="D332" s="204" t="s">
        <v>186</v>
      </c>
      <c r="E332" s="215" t="s">
        <v>21</v>
      </c>
      <c r="F332" s="216" t="s">
        <v>667</v>
      </c>
      <c r="G332" s="214"/>
      <c r="H332" s="217">
        <v>69.14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186</v>
      </c>
      <c r="AU332" s="223" t="s">
        <v>160</v>
      </c>
      <c r="AV332" s="12" t="s">
        <v>85</v>
      </c>
      <c r="AW332" s="12" t="s">
        <v>38</v>
      </c>
      <c r="AX332" s="12" t="s">
        <v>75</v>
      </c>
      <c r="AY332" s="223" t="s">
        <v>147</v>
      </c>
    </row>
    <row r="333" spans="2:65" s="12" customFormat="1">
      <c r="B333" s="213"/>
      <c r="C333" s="214"/>
      <c r="D333" s="204" t="s">
        <v>186</v>
      </c>
      <c r="E333" s="215" t="s">
        <v>21</v>
      </c>
      <c r="F333" s="216" t="s">
        <v>668</v>
      </c>
      <c r="G333" s="214"/>
      <c r="H333" s="217">
        <v>29.6</v>
      </c>
      <c r="I333" s="218"/>
      <c r="J333" s="214"/>
      <c r="K333" s="214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186</v>
      </c>
      <c r="AU333" s="223" t="s">
        <v>160</v>
      </c>
      <c r="AV333" s="12" t="s">
        <v>85</v>
      </c>
      <c r="AW333" s="12" t="s">
        <v>38</v>
      </c>
      <c r="AX333" s="12" t="s">
        <v>75</v>
      </c>
      <c r="AY333" s="223" t="s">
        <v>147</v>
      </c>
    </row>
    <row r="334" spans="2:65" s="11" customFormat="1">
      <c r="B334" s="202"/>
      <c r="C334" s="203"/>
      <c r="D334" s="204" t="s">
        <v>186</v>
      </c>
      <c r="E334" s="205" t="s">
        <v>21</v>
      </c>
      <c r="F334" s="206" t="s">
        <v>612</v>
      </c>
      <c r="G334" s="203"/>
      <c r="H334" s="205" t="s">
        <v>21</v>
      </c>
      <c r="I334" s="207"/>
      <c r="J334" s="203"/>
      <c r="K334" s="203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186</v>
      </c>
      <c r="AU334" s="212" t="s">
        <v>160</v>
      </c>
      <c r="AV334" s="11" t="s">
        <v>83</v>
      </c>
      <c r="AW334" s="11" t="s">
        <v>38</v>
      </c>
      <c r="AX334" s="11" t="s">
        <v>75</v>
      </c>
      <c r="AY334" s="212" t="s">
        <v>147</v>
      </c>
    </row>
    <row r="335" spans="2:65" s="12" customFormat="1">
      <c r="B335" s="213"/>
      <c r="C335" s="214"/>
      <c r="D335" s="204" t="s">
        <v>186</v>
      </c>
      <c r="E335" s="215" t="s">
        <v>21</v>
      </c>
      <c r="F335" s="216" t="s">
        <v>669</v>
      </c>
      <c r="G335" s="214"/>
      <c r="H335" s="217">
        <v>59.54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186</v>
      </c>
      <c r="AU335" s="223" t="s">
        <v>160</v>
      </c>
      <c r="AV335" s="12" t="s">
        <v>85</v>
      </c>
      <c r="AW335" s="12" t="s">
        <v>38</v>
      </c>
      <c r="AX335" s="12" t="s">
        <v>75</v>
      </c>
      <c r="AY335" s="223" t="s">
        <v>147</v>
      </c>
    </row>
    <row r="336" spans="2:65" s="12" customFormat="1">
      <c r="B336" s="213"/>
      <c r="C336" s="214"/>
      <c r="D336" s="204" t="s">
        <v>186</v>
      </c>
      <c r="E336" s="215" t="s">
        <v>21</v>
      </c>
      <c r="F336" s="216" t="s">
        <v>670</v>
      </c>
      <c r="G336" s="214"/>
      <c r="H336" s="217">
        <v>32.83</v>
      </c>
      <c r="I336" s="218"/>
      <c r="J336" s="214"/>
      <c r="K336" s="214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186</v>
      </c>
      <c r="AU336" s="223" t="s">
        <v>160</v>
      </c>
      <c r="AV336" s="12" t="s">
        <v>85</v>
      </c>
      <c r="AW336" s="12" t="s">
        <v>38</v>
      </c>
      <c r="AX336" s="12" t="s">
        <v>75</v>
      </c>
      <c r="AY336" s="223" t="s">
        <v>147</v>
      </c>
    </row>
    <row r="337" spans="2:65" s="12" customFormat="1">
      <c r="B337" s="213"/>
      <c r="C337" s="214"/>
      <c r="D337" s="204" t="s">
        <v>186</v>
      </c>
      <c r="E337" s="215" t="s">
        <v>21</v>
      </c>
      <c r="F337" s="216" t="s">
        <v>671</v>
      </c>
      <c r="G337" s="214"/>
      <c r="H337" s="217">
        <v>17.8</v>
      </c>
      <c r="I337" s="218"/>
      <c r="J337" s="214"/>
      <c r="K337" s="214"/>
      <c r="L337" s="219"/>
      <c r="M337" s="220"/>
      <c r="N337" s="221"/>
      <c r="O337" s="221"/>
      <c r="P337" s="221"/>
      <c r="Q337" s="221"/>
      <c r="R337" s="221"/>
      <c r="S337" s="221"/>
      <c r="T337" s="222"/>
      <c r="AT337" s="223" t="s">
        <v>186</v>
      </c>
      <c r="AU337" s="223" t="s">
        <v>160</v>
      </c>
      <c r="AV337" s="12" t="s">
        <v>85</v>
      </c>
      <c r="AW337" s="12" t="s">
        <v>38</v>
      </c>
      <c r="AX337" s="12" t="s">
        <v>75</v>
      </c>
      <c r="AY337" s="223" t="s">
        <v>147</v>
      </c>
    </row>
    <row r="338" spans="2:65" s="12" customFormat="1">
      <c r="B338" s="213"/>
      <c r="C338" s="214"/>
      <c r="D338" s="204" t="s">
        <v>186</v>
      </c>
      <c r="E338" s="215" t="s">
        <v>21</v>
      </c>
      <c r="F338" s="216" t="s">
        <v>672</v>
      </c>
      <c r="G338" s="214"/>
      <c r="H338" s="217">
        <v>7.44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186</v>
      </c>
      <c r="AU338" s="223" t="s">
        <v>160</v>
      </c>
      <c r="AV338" s="12" t="s">
        <v>85</v>
      </c>
      <c r="AW338" s="12" t="s">
        <v>38</v>
      </c>
      <c r="AX338" s="12" t="s">
        <v>75</v>
      </c>
      <c r="AY338" s="223" t="s">
        <v>147</v>
      </c>
    </row>
    <row r="339" spans="2:65" s="1" customFormat="1" ht="16.5" customHeight="1">
      <c r="B339" s="39"/>
      <c r="C339" s="190" t="s">
        <v>673</v>
      </c>
      <c r="D339" s="190" t="s">
        <v>150</v>
      </c>
      <c r="E339" s="191" t="s">
        <v>674</v>
      </c>
      <c r="F339" s="192" t="s">
        <v>675</v>
      </c>
      <c r="G339" s="193" t="s">
        <v>312</v>
      </c>
      <c r="H339" s="194">
        <v>8.31</v>
      </c>
      <c r="I339" s="195"/>
      <c r="J339" s="196">
        <f>ROUND(I339*H339,2)</f>
        <v>0</v>
      </c>
      <c r="K339" s="192" t="s">
        <v>154</v>
      </c>
      <c r="L339" s="59"/>
      <c r="M339" s="197" t="s">
        <v>21</v>
      </c>
      <c r="N339" s="198" t="s">
        <v>46</v>
      </c>
      <c r="O339" s="40"/>
      <c r="P339" s="199">
        <f>O339*H339</f>
        <v>0</v>
      </c>
      <c r="Q339" s="199">
        <v>4.8999999999999998E-4</v>
      </c>
      <c r="R339" s="199">
        <f>Q339*H339</f>
        <v>4.0718999999999998E-3</v>
      </c>
      <c r="S339" s="199">
        <v>0</v>
      </c>
      <c r="T339" s="200">
        <f>S339*H339</f>
        <v>0</v>
      </c>
      <c r="AR339" s="22" t="s">
        <v>166</v>
      </c>
      <c r="AT339" s="22" t="s">
        <v>150</v>
      </c>
      <c r="AU339" s="22" t="s">
        <v>160</v>
      </c>
      <c r="AY339" s="22" t="s">
        <v>147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22" t="s">
        <v>83</v>
      </c>
      <c r="BK339" s="201">
        <f>ROUND(I339*H339,2)</f>
        <v>0</v>
      </c>
      <c r="BL339" s="22" t="s">
        <v>166</v>
      </c>
      <c r="BM339" s="22" t="s">
        <v>676</v>
      </c>
    </row>
    <row r="340" spans="2:65" s="11" customFormat="1">
      <c r="B340" s="202"/>
      <c r="C340" s="203"/>
      <c r="D340" s="204" t="s">
        <v>186</v>
      </c>
      <c r="E340" s="205" t="s">
        <v>21</v>
      </c>
      <c r="F340" s="206" t="s">
        <v>604</v>
      </c>
      <c r="G340" s="203"/>
      <c r="H340" s="205" t="s">
        <v>21</v>
      </c>
      <c r="I340" s="207"/>
      <c r="J340" s="203"/>
      <c r="K340" s="203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186</v>
      </c>
      <c r="AU340" s="212" t="s">
        <v>160</v>
      </c>
      <c r="AV340" s="11" t="s">
        <v>83</v>
      </c>
      <c r="AW340" s="11" t="s">
        <v>38</v>
      </c>
      <c r="AX340" s="11" t="s">
        <v>75</v>
      </c>
      <c r="AY340" s="212" t="s">
        <v>147</v>
      </c>
    </row>
    <row r="341" spans="2:65" s="11" customFormat="1">
      <c r="B341" s="202"/>
      <c r="C341" s="203"/>
      <c r="D341" s="204" t="s">
        <v>186</v>
      </c>
      <c r="E341" s="205" t="s">
        <v>21</v>
      </c>
      <c r="F341" s="206" t="s">
        <v>451</v>
      </c>
      <c r="G341" s="203"/>
      <c r="H341" s="205" t="s">
        <v>21</v>
      </c>
      <c r="I341" s="207"/>
      <c r="J341" s="203"/>
      <c r="K341" s="203"/>
      <c r="L341" s="208"/>
      <c r="M341" s="209"/>
      <c r="N341" s="210"/>
      <c r="O341" s="210"/>
      <c r="P341" s="210"/>
      <c r="Q341" s="210"/>
      <c r="R341" s="210"/>
      <c r="S341" s="210"/>
      <c r="T341" s="211"/>
      <c r="AT341" s="212" t="s">
        <v>186</v>
      </c>
      <c r="AU341" s="212" t="s">
        <v>160</v>
      </c>
      <c r="AV341" s="11" t="s">
        <v>83</v>
      </c>
      <c r="AW341" s="11" t="s">
        <v>38</v>
      </c>
      <c r="AX341" s="11" t="s">
        <v>75</v>
      </c>
      <c r="AY341" s="212" t="s">
        <v>147</v>
      </c>
    </row>
    <row r="342" spans="2:65" s="12" customFormat="1">
      <c r="B342" s="213"/>
      <c r="C342" s="214"/>
      <c r="D342" s="204" t="s">
        <v>186</v>
      </c>
      <c r="E342" s="215" t="s">
        <v>21</v>
      </c>
      <c r="F342" s="216" t="s">
        <v>677</v>
      </c>
      <c r="G342" s="214"/>
      <c r="H342" s="217">
        <v>4.55</v>
      </c>
      <c r="I342" s="218"/>
      <c r="J342" s="214"/>
      <c r="K342" s="214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186</v>
      </c>
      <c r="AU342" s="223" t="s">
        <v>160</v>
      </c>
      <c r="AV342" s="12" t="s">
        <v>85</v>
      </c>
      <c r="AW342" s="12" t="s">
        <v>38</v>
      </c>
      <c r="AX342" s="12" t="s">
        <v>75</v>
      </c>
      <c r="AY342" s="223" t="s">
        <v>147</v>
      </c>
    </row>
    <row r="343" spans="2:65" s="11" customFormat="1">
      <c r="B343" s="202"/>
      <c r="C343" s="203"/>
      <c r="D343" s="204" t="s">
        <v>186</v>
      </c>
      <c r="E343" s="205" t="s">
        <v>21</v>
      </c>
      <c r="F343" s="206" t="s">
        <v>612</v>
      </c>
      <c r="G343" s="203"/>
      <c r="H343" s="205" t="s">
        <v>21</v>
      </c>
      <c r="I343" s="207"/>
      <c r="J343" s="203"/>
      <c r="K343" s="203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186</v>
      </c>
      <c r="AU343" s="212" t="s">
        <v>160</v>
      </c>
      <c r="AV343" s="11" t="s">
        <v>83</v>
      </c>
      <c r="AW343" s="11" t="s">
        <v>38</v>
      </c>
      <c r="AX343" s="11" t="s">
        <v>75</v>
      </c>
      <c r="AY343" s="212" t="s">
        <v>147</v>
      </c>
    </row>
    <row r="344" spans="2:65" s="11" customFormat="1">
      <c r="B344" s="202"/>
      <c r="C344" s="203"/>
      <c r="D344" s="204" t="s">
        <v>186</v>
      </c>
      <c r="E344" s="205" t="s">
        <v>21</v>
      </c>
      <c r="F344" s="206" t="s">
        <v>451</v>
      </c>
      <c r="G344" s="203"/>
      <c r="H344" s="205" t="s">
        <v>21</v>
      </c>
      <c r="I344" s="207"/>
      <c r="J344" s="203"/>
      <c r="K344" s="203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186</v>
      </c>
      <c r="AU344" s="212" t="s">
        <v>160</v>
      </c>
      <c r="AV344" s="11" t="s">
        <v>83</v>
      </c>
      <c r="AW344" s="11" t="s">
        <v>38</v>
      </c>
      <c r="AX344" s="11" t="s">
        <v>75</v>
      </c>
      <c r="AY344" s="212" t="s">
        <v>147</v>
      </c>
    </row>
    <row r="345" spans="2:65" s="12" customFormat="1">
      <c r="B345" s="213"/>
      <c r="C345" s="214"/>
      <c r="D345" s="204" t="s">
        <v>186</v>
      </c>
      <c r="E345" s="215" t="s">
        <v>21</v>
      </c>
      <c r="F345" s="216" t="s">
        <v>678</v>
      </c>
      <c r="G345" s="214"/>
      <c r="H345" s="217">
        <v>3.76</v>
      </c>
      <c r="I345" s="218"/>
      <c r="J345" s="214"/>
      <c r="K345" s="214"/>
      <c r="L345" s="219"/>
      <c r="M345" s="220"/>
      <c r="N345" s="221"/>
      <c r="O345" s="221"/>
      <c r="P345" s="221"/>
      <c r="Q345" s="221"/>
      <c r="R345" s="221"/>
      <c r="S345" s="221"/>
      <c r="T345" s="222"/>
      <c r="AT345" s="223" t="s">
        <v>186</v>
      </c>
      <c r="AU345" s="223" t="s">
        <v>160</v>
      </c>
      <c r="AV345" s="12" t="s">
        <v>85</v>
      </c>
      <c r="AW345" s="12" t="s">
        <v>38</v>
      </c>
      <c r="AX345" s="12" t="s">
        <v>75</v>
      </c>
      <c r="AY345" s="223" t="s">
        <v>147</v>
      </c>
    </row>
    <row r="346" spans="2:65" s="10" customFormat="1" ht="22.35" customHeight="1">
      <c r="B346" s="174"/>
      <c r="C346" s="175"/>
      <c r="D346" s="176" t="s">
        <v>74</v>
      </c>
      <c r="E346" s="188" t="s">
        <v>254</v>
      </c>
      <c r="F346" s="188" t="s">
        <v>255</v>
      </c>
      <c r="G346" s="175"/>
      <c r="H346" s="175"/>
      <c r="I346" s="178"/>
      <c r="J346" s="189">
        <f>BK346</f>
        <v>0</v>
      </c>
      <c r="K346" s="175"/>
      <c r="L346" s="180"/>
      <c r="M346" s="181"/>
      <c r="N346" s="182"/>
      <c r="O346" s="182"/>
      <c r="P346" s="183">
        <f>SUM(P347:P363)</f>
        <v>0</v>
      </c>
      <c r="Q346" s="182"/>
      <c r="R346" s="183">
        <f>SUM(R347:R363)</f>
        <v>15.067960810000001</v>
      </c>
      <c r="S346" s="182"/>
      <c r="T346" s="184">
        <f>SUM(T347:T363)</f>
        <v>0</v>
      </c>
      <c r="AR346" s="185" t="s">
        <v>83</v>
      </c>
      <c r="AT346" s="186" t="s">
        <v>74</v>
      </c>
      <c r="AU346" s="186" t="s">
        <v>85</v>
      </c>
      <c r="AY346" s="185" t="s">
        <v>147</v>
      </c>
      <c r="BK346" s="187">
        <f>SUM(BK347:BK363)</f>
        <v>0</v>
      </c>
    </row>
    <row r="347" spans="2:65" s="1" customFormat="1" ht="25.5" customHeight="1">
      <c r="B347" s="39"/>
      <c r="C347" s="190" t="s">
        <v>679</v>
      </c>
      <c r="D347" s="190" t="s">
        <v>150</v>
      </c>
      <c r="E347" s="191" t="s">
        <v>256</v>
      </c>
      <c r="F347" s="192" t="s">
        <v>257</v>
      </c>
      <c r="G347" s="193" t="s">
        <v>219</v>
      </c>
      <c r="H347" s="194">
        <v>3.7759999999999998</v>
      </c>
      <c r="I347" s="195"/>
      <c r="J347" s="196">
        <f>ROUND(I347*H347,2)</f>
        <v>0</v>
      </c>
      <c r="K347" s="192" t="s">
        <v>154</v>
      </c>
      <c r="L347" s="59"/>
      <c r="M347" s="197" t="s">
        <v>21</v>
      </c>
      <c r="N347" s="198" t="s">
        <v>46</v>
      </c>
      <c r="O347" s="40"/>
      <c r="P347" s="199">
        <f>O347*H347</f>
        <v>0</v>
      </c>
      <c r="Q347" s="199">
        <v>2.16</v>
      </c>
      <c r="R347" s="199">
        <f>Q347*H347</f>
        <v>8.1561599999999999</v>
      </c>
      <c r="S347" s="199">
        <v>0</v>
      </c>
      <c r="T347" s="200">
        <f>S347*H347</f>
        <v>0</v>
      </c>
      <c r="AR347" s="22" t="s">
        <v>166</v>
      </c>
      <c r="AT347" s="22" t="s">
        <v>150</v>
      </c>
      <c r="AU347" s="22" t="s">
        <v>160</v>
      </c>
      <c r="AY347" s="22" t="s">
        <v>147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22" t="s">
        <v>83</v>
      </c>
      <c r="BK347" s="201">
        <f>ROUND(I347*H347,2)</f>
        <v>0</v>
      </c>
      <c r="BL347" s="22" t="s">
        <v>166</v>
      </c>
      <c r="BM347" s="22" t="s">
        <v>680</v>
      </c>
    </row>
    <row r="348" spans="2:65" s="12" customFormat="1">
      <c r="B348" s="213"/>
      <c r="C348" s="214"/>
      <c r="D348" s="204" t="s">
        <v>186</v>
      </c>
      <c r="E348" s="215" t="s">
        <v>21</v>
      </c>
      <c r="F348" s="216" t="s">
        <v>681</v>
      </c>
      <c r="G348" s="214"/>
      <c r="H348" s="217">
        <v>3.68</v>
      </c>
      <c r="I348" s="218"/>
      <c r="J348" s="214"/>
      <c r="K348" s="214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186</v>
      </c>
      <c r="AU348" s="223" t="s">
        <v>160</v>
      </c>
      <c r="AV348" s="12" t="s">
        <v>85</v>
      </c>
      <c r="AW348" s="12" t="s">
        <v>38</v>
      </c>
      <c r="AX348" s="12" t="s">
        <v>75</v>
      </c>
      <c r="AY348" s="223" t="s">
        <v>147</v>
      </c>
    </row>
    <row r="349" spans="2:65" s="12" customFormat="1">
      <c r="B349" s="213"/>
      <c r="C349" s="214"/>
      <c r="D349" s="204" t="s">
        <v>186</v>
      </c>
      <c r="E349" s="215" t="s">
        <v>21</v>
      </c>
      <c r="F349" s="216" t="s">
        <v>260</v>
      </c>
      <c r="G349" s="214"/>
      <c r="H349" s="217">
        <v>9.6000000000000002E-2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186</v>
      </c>
      <c r="AU349" s="223" t="s">
        <v>160</v>
      </c>
      <c r="AV349" s="12" t="s">
        <v>85</v>
      </c>
      <c r="AW349" s="12" t="s">
        <v>38</v>
      </c>
      <c r="AX349" s="12" t="s">
        <v>75</v>
      </c>
      <c r="AY349" s="223" t="s">
        <v>147</v>
      </c>
    </row>
    <row r="350" spans="2:65" s="1" customFormat="1" ht="25.5" customHeight="1">
      <c r="B350" s="39"/>
      <c r="C350" s="190" t="s">
        <v>682</v>
      </c>
      <c r="D350" s="190" t="s">
        <v>150</v>
      </c>
      <c r="E350" s="191" t="s">
        <v>261</v>
      </c>
      <c r="F350" s="192" t="s">
        <v>262</v>
      </c>
      <c r="G350" s="193" t="s">
        <v>219</v>
      </c>
      <c r="H350" s="194">
        <v>0.96</v>
      </c>
      <c r="I350" s="195"/>
      <c r="J350" s="196">
        <f>ROUND(I350*H350,2)</f>
        <v>0</v>
      </c>
      <c r="K350" s="192" t="s">
        <v>154</v>
      </c>
      <c r="L350" s="59"/>
      <c r="M350" s="197" t="s">
        <v>21</v>
      </c>
      <c r="N350" s="198" t="s">
        <v>46</v>
      </c>
      <c r="O350" s="40"/>
      <c r="P350" s="199">
        <f>O350*H350</f>
        <v>0</v>
      </c>
      <c r="Q350" s="199">
        <v>2.45329</v>
      </c>
      <c r="R350" s="199">
        <f>Q350*H350</f>
        <v>2.3551584000000001</v>
      </c>
      <c r="S350" s="199">
        <v>0</v>
      </c>
      <c r="T350" s="200">
        <f>S350*H350</f>
        <v>0</v>
      </c>
      <c r="AR350" s="22" t="s">
        <v>166</v>
      </c>
      <c r="AT350" s="22" t="s">
        <v>150</v>
      </c>
      <c r="AU350" s="22" t="s">
        <v>160</v>
      </c>
      <c r="AY350" s="22" t="s">
        <v>147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22" t="s">
        <v>83</v>
      </c>
      <c r="BK350" s="201">
        <f>ROUND(I350*H350,2)</f>
        <v>0</v>
      </c>
      <c r="BL350" s="22" t="s">
        <v>166</v>
      </c>
      <c r="BM350" s="22" t="s">
        <v>683</v>
      </c>
    </row>
    <row r="351" spans="2:65" s="12" customFormat="1">
      <c r="B351" s="213"/>
      <c r="C351" s="214"/>
      <c r="D351" s="204" t="s">
        <v>186</v>
      </c>
      <c r="E351" s="215" t="s">
        <v>21</v>
      </c>
      <c r="F351" s="216" t="s">
        <v>684</v>
      </c>
      <c r="G351" s="214"/>
      <c r="H351" s="217">
        <v>0.96</v>
      </c>
      <c r="I351" s="218"/>
      <c r="J351" s="214"/>
      <c r="K351" s="214"/>
      <c r="L351" s="219"/>
      <c r="M351" s="220"/>
      <c r="N351" s="221"/>
      <c r="O351" s="221"/>
      <c r="P351" s="221"/>
      <c r="Q351" s="221"/>
      <c r="R351" s="221"/>
      <c r="S351" s="221"/>
      <c r="T351" s="222"/>
      <c r="AT351" s="223" t="s">
        <v>186</v>
      </c>
      <c r="AU351" s="223" t="s">
        <v>160</v>
      </c>
      <c r="AV351" s="12" t="s">
        <v>85</v>
      </c>
      <c r="AW351" s="12" t="s">
        <v>38</v>
      </c>
      <c r="AX351" s="12" t="s">
        <v>75</v>
      </c>
      <c r="AY351" s="223" t="s">
        <v>147</v>
      </c>
    </row>
    <row r="352" spans="2:65" s="1" customFormat="1" ht="25.5" customHeight="1">
      <c r="B352" s="39"/>
      <c r="C352" s="190" t="s">
        <v>685</v>
      </c>
      <c r="D352" s="190" t="s">
        <v>150</v>
      </c>
      <c r="E352" s="191" t="s">
        <v>686</v>
      </c>
      <c r="F352" s="192" t="s">
        <v>687</v>
      </c>
      <c r="G352" s="193" t="s">
        <v>219</v>
      </c>
      <c r="H352" s="194">
        <v>1.84</v>
      </c>
      <c r="I352" s="195"/>
      <c r="J352" s="196">
        <f>ROUND(I352*H352,2)</f>
        <v>0</v>
      </c>
      <c r="K352" s="192" t="s">
        <v>154</v>
      </c>
      <c r="L352" s="59"/>
      <c r="M352" s="197" t="s">
        <v>21</v>
      </c>
      <c r="N352" s="198" t="s">
        <v>46</v>
      </c>
      <c r="O352" s="40"/>
      <c r="P352" s="199">
        <f>O352*H352</f>
        <v>0</v>
      </c>
      <c r="Q352" s="199">
        <v>2.45329</v>
      </c>
      <c r="R352" s="199">
        <f>Q352*H352</f>
        <v>4.5140536000000004</v>
      </c>
      <c r="S352" s="199">
        <v>0</v>
      </c>
      <c r="T352" s="200">
        <f>S352*H352</f>
        <v>0</v>
      </c>
      <c r="AR352" s="22" t="s">
        <v>166</v>
      </c>
      <c r="AT352" s="22" t="s">
        <v>150</v>
      </c>
      <c r="AU352" s="22" t="s">
        <v>160</v>
      </c>
      <c r="AY352" s="22" t="s">
        <v>147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22" t="s">
        <v>83</v>
      </c>
      <c r="BK352" s="201">
        <f>ROUND(I352*H352,2)</f>
        <v>0</v>
      </c>
      <c r="BL352" s="22" t="s">
        <v>166</v>
      </c>
      <c r="BM352" s="22" t="s">
        <v>688</v>
      </c>
    </row>
    <row r="353" spans="2:65" s="12" customFormat="1">
      <c r="B353" s="213"/>
      <c r="C353" s="214"/>
      <c r="D353" s="204" t="s">
        <v>186</v>
      </c>
      <c r="E353" s="215" t="s">
        <v>21</v>
      </c>
      <c r="F353" s="216" t="s">
        <v>689</v>
      </c>
      <c r="G353" s="214"/>
      <c r="H353" s="217">
        <v>1.84</v>
      </c>
      <c r="I353" s="218"/>
      <c r="J353" s="214"/>
      <c r="K353" s="214"/>
      <c r="L353" s="219"/>
      <c r="M353" s="220"/>
      <c r="N353" s="221"/>
      <c r="O353" s="221"/>
      <c r="P353" s="221"/>
      <c r="Q353" s="221"/>
      <c r="R353" s="221"/>
      <c r="S353" s="221"/>
      <c r="T353" s="222"/>
      <c r="AT353" s="223" t="s">
        <v>186</v>
      </c>
      <c r="AU353" s="223" t="s">
        <v>160</v>
      </c>
      <c r="AV353" s="12" t="s">
        <v>85</v>
      </c>
      <c r="AW353" s="12" t="s">
        <v>38</v>
      </c>
      <c r="AX353" s="12" t="s">
        <v>75</v>
      </c>
      <c r="AY353" s="223" t="s">
        <v>147</v>
      </c>
    </row>
    <row r="354" spans="2:65" s="1" customFormat="1" ht="16.5" customHeight="1">
      <c r="B354" s="39"/>
      <c r="C354" s="190" t="s">
        <v>690</v>
      </c>
      <c r="D354" s="190" t="s">
        <v>150</v>
      </c>
      <c r="E354" s="191" t="s">
        <v>691</v>
      </c>
      <c r="F354" s="192" t="s">
        <v>692</v>
      </c>
      <c r="G354" s="193" t="s">
        <v>250</v>
      </c>
      <c r="H354" s="194">
        <v>3.3000000000000002E-2</v>
      </c>
      <c r="I354" s="195"/>
      <c r="J354" s="196">
        <f>ROUND(I354*H354,2)</f>
        <v>0</v>
      </c>
      <c r="K354" s="192" t="s">
        <v>154</v>
      </c>
      <c r="L354" s="59"/>
      <c r="M354" s="197" t="s">
        <v>21</v>
      </c>
      <c r="N354" s="198" t="s">
        <v>46</v>
      </c>
      <c r="O354" s="40"/>
      <c r="P354" s="199">
        <f>O354*H354</f>
        <v>0</v>
      </c>
      <c r="Q354" s="199">
        <v>1.0601700000000001</v>
      </c>
      <c r="R354" s="199">
        <f>Q354*H354</f>
        <v>3.498561E-2</v>
      </c>
      <c r="S354" s="199">
        <v>0</v>
      </c>
      <c r="T354" s="200">
        <f>S354*H354</f>
        <v>0</v>
      </c>
      <c r="AR354" s="22" t="s">
        <v>166</v>
      </c>
      <c r="AT354" s="22" t="s">
        <v>150</v>
      </c>
      <c r="AU354" s="22" t="s">
        <v>160</v>
      </c>
      <c r="AY354" s="22" t="s">
        <v>147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22" t="s">
        <v>83</v>
      </c>
      <c r="BK354" s="201">
        <f>ROUND(I354*H354,2)</f>
        <v>0</v>
      </c>
      <c r="BL354" s="22" t="s">
        <v>166</v>
      </c>
      <c r="BM354" s="22" t="s">
        <v>693</v>
      </c>
    </row>
    <row r="355" spans="2:65" s="12" customFormat="1">
      <c r="B355" s="213"/>
      <c r="C355" s="214"/>
      <c r="D355" s="204" t="s">
        <v>186</v>
      </c>
      <c r="E355" s="215" t="s">
        <v>21</v>
      </c>
      <c r="F355" s="216" t="s">
        <v>694</v>
      </c>
      <c r="G355" s="214"/>
      <c r="H355" s="217">
        <v>3.3000000000000002E-2</v>
      </c>
      <c r="I355" s="218"/>
      <c r="J355" s="214"/>
      <c r="K355" s="214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186</v>
      </c>
      <c r="AU355" s="223" t="s">
        <v>160</v>
      </c>
      <c r="AV355" s="12" t="s">
        <v>85</v>
      </c>
      <c r="AW355" s="12" t="s">
        <v>38</v>
      </c>
      <c r="AX355" s="12" t="s">
        <v>75</v>
      </c>
      <c r="AY355" s="223" t="s">
        <v>147</v>
      </c>
    </row>
    <row r="356" spans="2:65" s="1" customFormat="1" ht="16.5" customHeight="1">
      <c r="B356" s="39"/>
      <c r="C356" s="190" t="s">
        <v>695</v>
      </c>
      <c r="D356" s="190" t="s">
        <v>150</v>
      </c>
      <c r="E356" s="191" t="s">
        <v>266</v>
      </c>
      <c r="F356" s="192" t="s">
        <v>267</v>
      </c>
      <c r="G356" s="193" t="s">
        <v>268</v>
      </c>
      <c r="H356" s="194">
        <v>2.88</v>
      </c>
      <c r="I356" s="195"/>
      <c r="J356" s="196">
        <f>ROUND(I356*H356,2)</f>
        <v>0</v>
      </c>
      <c r="K356" s="192" t="s">
        <v>154</v>
      </c>
      <c r="L356" s="59"/>
      <c r="M356" s="197" t="s">
        <v>21</v>
      </c>
      <c r="N356" s="198" t="s">
        <v>46</v>
      </c>
      <c r="O356" s="40"/>
      <c r="P356" s="199">
        <f>O356*H356</f>
        <v>0</v>
      </c>
      <c r="Q356" s="199">
        <v>2.64E-3</v>
      </c>
      <c r="R356" s="199">
        <f>Q356*H356</f>
        <v>7.6032000000000001E-3</v>
      </c>
      <c r="S356" s="199">
        <v>0</v>
      </c>
      <c r="T356" s="200">
        <f>S356*H356</f>
        <v>0</v>
      </c>
      <c r="AR356" s="22" t="s">
        <v>166</v>
      </c>
      <c r="AT356" s="22" t="s">
        <v>150</v>
      </c>
      <c r="AU356" s="22" t="s">
        <v>160</v>
      </c>
      <c r="AY356" s="22" t="s">
        <v>147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22" t="s">
        <v>83</v>
      </c>
      <c r="BK356" s="201">
        <f>ROUND(I356*H356,2)</f>
        <v>0</v>
      </c>
      <c r="BL356" s="22" t="s">
        <v>166</v>
      </c>
      <c r="BM356" s="22" t="s">
        <v>696</v>
      </c>
    </row>
    <row r="357" spans="2:65" s="12" customFormat="1">
      <c r="B357" s="213"/>
      <c r="C357" s="214"/>
      <c r="D357" s="204" t="s">
        <v>186</v>
      </c>
      <c r="E357" s="215" t="s">
        <v>21</v>
      </c>
      <c r="F357" s="216" t="s">
        <v>271</v>
      </c>
      <c r="G357" s="214"/>
      <c r="H357" s="217">
        <v>2.88</v>
      </c>
      <c r="I357" s="218"/>
      <c r="J357" s="214"/>
      <c r="K357" s="214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186</v>
      </c>
      <c r="AU357" s="223" t="s">
        <v>160</v>
      </c>
      <c r="AV357" s="12" t="s">
        <v>85</v>
      </c>
      <c r="AW357" s="12" t="s">
        <v>38</v>
      </c>
      <c r="AX357" s="12" t="s">
        <v>75</v>
      </c>
      <c r="AY357" s="223" t="s">
        <v>147</v>
      </c>
    </row>
    <row r="358" spans="2:65" s="1" customFormat="1" ht="16.5" customHeight="1">
      <c r="B358" s="39"/>
      <c r="C358" s="190" t="s">
        <v>697</v>
      </c>
      <c r="D358" s="190" t="s">
        <v>150</v>
      </c>
      <c r="E358" s="191" t="s">
        <v>273</v>
      </c>
      <c r="F358" s="192" t="s">
        <v>274</v>
      </c>
      <c r="G358" s="193" t="s">
        <v>268</v>
      </c>
      <c r="H358" s="194">
        <v>2.88</v>
      </c>
      <c r="I358" s="195"/>
      <c r="J358" s="196">
        <f>ROUND(I358*H358,2)</f>
        <v>0</v>
      </c>
      <c r="K358" s="192" t="s">
        <v>154</v>
      </c>
      <c r="L358" s="59"/>
      <c r="M358" s="197" t="s">
        <v>21</v>
      </c>
      <c r="N358" s="198" t="s">
        <v>46</v>
      </c>
      <c r="O358" s="40"/>
      <c r="P358" s="199">
        <f>O358*H358</f>
        <v>0</v>
      </c>
      <c r="Q358" s="199">
        <v>0</v>
      </c>
      <c r="R358" s="199">
        <f>Q358*H358</f>
        <v>0</v>
      </c>
      <c r="S358" s="199">
        <v>0</v>
      </c>
      <c r="T358" s="200">
        <f>S358*H358</f>
        <v>0</v>
      </c>
      <c r="AR358" s="22" t="s">
        <v>166</v>
      </c>
      <c r="AT358" s="22" t="s">
        <v>150</v>
      </c>
      <c r="AU358" s="22" t="s">
        <v>160</v>
      </c>
      <c r="AY358" s="22" t="s">
        <v>147</v>
      </c>
      <c r="BE358" s="201">
        <f>IF(N358="základní",J358,0)</f>
        <v>0</v>
      </c>
      <c r="BF358" s="201">
        <f>IF(N358="snížená",J358,0)</f>
        <v>0</v>
      </c>
      <c r="BG358" s="201">
        <f>IF(N358="zákl. přenesená",J358,0)</f>
        <v>0</v>
      </c>
      <c r="BH358" s="201">
        <f>IF(N358="sníž. přenesená",J358,0)</f>
        <v>0</v>
      </c>
      <c r="BI358" s="201">
        <f>IF(N358="nulová",J358,0)</f>
        <v>0</v>
      </c>
      <c r="BJ358" s="22" t="s">
        <v>83</v>
      </c>
      <c r="BK358" s="201">
        <f>ROUND(I358*H358,2)</f>
        <v>0</v>
      </c>
      <c r="BL358" s="22" t="s">
        <v>166</v>
      </c>
      <c r="BM358" s="22" t="s">
        <v>698</v>
      </c>
    </row>
    <row r="359" spans="2:65" s="11" customFormat="1">
      <c r="B359" s="202"/>
      <c r="C359" s="203"/>
      <c r="D359" s="204" t="s">
        <v>186</v>
      </c>
      <c r="E359" s="205" t="s">
        <v>21</v>
      </c>
      <c r="F359" s="206" t="s">
        <v>276</v>
      </c>
      <c r="G359" s="203"/>
      <c r="H359" s="205" t="s">
        <v>21</v>
      </c>
      <c r="I359" s="207"/>
      <c r="J359" s="203"/>
      <c r="K359" s="203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186</v>
      </c>
      <c r="AU359" s="212" t="s">
        <v>160</v>
      </c>
      <c r="AV359" s="11" t="s">
        <v>83</v>
      </c>
      <c r="AW359" s="11" t="s">
        <v>38</v>
      </c>
      <c r="AX359" s="11" t="s">
        <v>75</v>
      </c>
      <c r="AY359" s="212" t="s">
        <v>147</v>
      </c>
    </row>
    <row r="360" spans="2:65" s="12" customFormat="1">
      <c r="B360" s="213"/>
      <c r="C360" s="214"/>
      <c r="D360" s="204" t="s">
        <v>186</v>
      </c>
      <c r="E360" s="215" t="s">
        <v>21</v>
      </c>
      <c r="F360" s="216" t="s">
        <v>699</v>
      </c>
      <c r="G360" s="214"/>
      <c r="H360" s="217">
        <v>2.88</v>
      </c>
      <c r="I360" s="218"/>
      <c r="J360" s="214"/>
      <c r="K360" s="214"/>
      <c r="L360" s="219"/>
      <c r="M360" s="220"/>
      <c r="N360" s="221"/>
      <c r="O360" s="221"/>
      <c r="P360" s="221"/>
      <c r="Q360" s="221"/>
      <c r="R360" s="221"/>
      <c r="S360" s="221"/>
      <c r="T360" s="222"/>
      <c r="AT360" s="223" t="s">
        <v>186</v>
      </c>
      <c r="AU360" s="223" t="s">
        <v>160</v>
      </c>
      <c r="AV360" s="12" t="s">
        <v>85</v>
      </c>
      <c r="AW360" s="12" t="s">
        <v>38</v>
      </c>
      <c r="AX360" s="12" t="s">
        <v>75</v>
      </c>
      <c r="AY360" s="223" t="s">
        <v>147</v>
      </c>
    </row>
    <row r="361" spans="2:65" s="1" customFormat="1" ht="16.5" customHeight="1">
      <c r="B361" s="39"/>
      <c r="C361" s="190" t="s">
        <v>700</v>
      </c>
      <c r="D361" s="190" t="s">
        <v>150</v>
      </c>
      <c r="E361" s="191" t="s">
        <v>701</v>
      </c>
      <c r="F361" s="192" t="s">
        <v>297</v>
      </c>
      <c r="G361" s="193" t="s">
        <v>219</v>
      </c>
      <c r="H361" s="194">
        <v>1.92</v>
      </c>
      <c r="I361" s="195"/>
      <c r="J361" s="196">
        <f>ROUND(I361*H361,2)</f>
        <v>0</v>
      </c>
      <c r="K361" s="192" t="s">
        <v>21</v>
      </c>
      <c r="L361" s="59"/>
      <c r="M361" s="197" t="s">
        <v>21</v>
      </c>
      <c r="N361" s="198" t="s">
        <v>46</v>
      </c>
      <c r="O361" s="40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AR361" s="22" t="s">
        <v>166</v>
      </c>
      <c r="AT361" s="22" t="s">
        <v>150</v>
      </c>
      <c r="AU361" s="22" t="s">
        <v>160</v>
      </c>
      <c r="AY361" s="22" t="s">
        <v>147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22" t="s">
        <v>83</v>
      </c>
      <c r="BK361" s="201">
        <f>ROUND(I361*H361,2)</f>
        <v>0</v>
      </c>
      <c r="BL361" s="22" t="s">
        <v>166</v>
      </c>
      <c r="BM361" s="22" t="s">
        <v>702</v>
      </c>
    </row>
    <row r="362" spans="2:65" s="11" customFormat="1">
      <c r="B362" s="202"/>
      <c r="C362" s="203"/>
      <c r="D362" s="204" t="s">
        <v>186</v>
      </c>
      <c r="E362" s="205" t="s">
        <v>21</v>
      </c>
      <c r="F362" s="206" t="s">
        <v>703</v>
      </c>
      <c r="G362" s="203"/>
      <c r="H362" s="205" t="s">
        <v>21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186</v>
      </c>
      <c r="AU362" s="212" t="s">
        <v>160</v>
      </c>
      <c r="AV362" s="11" t="s">
        <v>83</v>
      </c>
      <c r="AW362" s="11" t="s">
        <v>38</v>
      </c>
      <c r="AX362" s="11" t="s">
        <v>75</v>
      </c>
      <c r="AY362" s="212" t="s">
        <v>147</v>
      </c>
    </row>
    <row r="363" spans="2:65" s="12" customFormat="1">
      <c r="B363" s="213"/>
      <c r="C363" s="214"/>
      <c r="D363" s="204" t="s">
        <v>186</v>
      </c>
      <c r="E363" s="215" t="s">
        <v>21</v>
      </c>
      <c r="F363" s="216" t="s">
        <v>704</v>
      </c>
      <c r="G363" s="214"/>
      <c r="H363" s="217">
        <v>1.92</v>
      </c>
      <c r="I363" s="218"/>
      <c r="J363" s="214"/>
      <c r="K363" s="214"/>
      <c r="L363" s="219"/>
      <c r="M363" s="220"/>
      <c r="N363" s="221"/>
      <c r="O363" s="221"/>
      <c r="P363" s="221"/>
      <c r="Q363" s="221"/>
      <c r="R363" s="221"/>
      <c r="S363" s="221"/>
      <c r="T363" s="222"/>
      <c r="AT363" s="223" t="s">
        <v>186</v>
      </c>
      <c r="AU363" s="223" t="s">
        <v>160</v>
      </c>
      <c r="AV363" s="12" t="s">
        <v>85</v>
      </c>
      <c r="AW363" s="12" t="s">
        <v>38</v>
      </c>
      <c r="AX363" s="12" t="s">
        <v>75</v>
      </c>
      <c r="AY363" s="223" t="s">
        <v>147</v>
      </c>
    </row>
    <row r="364" spans="2:65" s="10" customFormat="1" ht="29.85" customHeight="1">
      <c r="B364" s="174"/>
      <c r="C364" s="175"/>
      <c r="D364" s="176" t="s">
        <v>74</v>
      </c>
      <c r="E364" s="188" t="s">
        <v>166</v>
      </c>
      <c r="F364" s="188" t="s">
        <v>705</v>
      </c>
      <c r="G364" s="175"/>
      <c r="H364" s="175"/>
      <c r="I364" s="178"/>
      <c r="J364" s="189">
        <f>BK364</f>
        <v>0</v>
      </c>
      <c r="K364" s="175"/>
      <c r="L364" s="180"/>
      <c r="M364" s="181"/>
      <c r="N364" s="182"/>
      <c r="O364" s="182"/>
      <c r="P364" s="183">
        <f>P365</f>
        <v>0</v>
      </c>
      <c r="Q364" s="182"/>
      <c r="R364" s="183">
        <f>R365</f>
        <v>3.5464787999999996</v>
      </c>
      <c r="S364" s="182"/>
      <c r="T364" s="184">
        <f>T365</f>
        <v>0</v>
      </c>
      <c r="AR364" s="185" t="s">
        <v>83</v>
      </c>
      <c r="AT364" s="186" t="s">
        <v>74</v>
      </c>
      <c r="AU364" s="186" t="s">
        <v>83</v>
      </c>
      <c r="AY364" s="185" t="s">
        <v>147</v>
      </c>
      <c r="BK364" s="187">
        <f>BK365</f>
        <v>0</v>
      </c>
    </row>
    <row r="365" spans="2:65" s="10" customFormat="1" ht="14.85" customHeight="1">
      <c r="B365" s="174"/>
      <c r="C365" s="175"/>
      <c r="D365" s="176" t="s">
        <v>74</v>
      </c>
      <c r="E365" s="188" t="s">
        <v>697</v>
      </c>
      <c r="F365" s="188" t="s">
        <v>706</v>
      </c>
      <c r="G365" s="175"/>
      <c r="H365" s="175"/>
      <c r="I365" s="178"/>
      <c r="J365" s="189">
        <f>BK365</f>
        <v>0</v>
      </c>
      <c r="K365" s="175"/>
      <c r="L365" s="180"/>
      <c r="M365" s="181"/>
      <c r="N365" s="182"/>
      <c r="O365" s="182"/>
      <c r="P365" s="183">
        <f>SUM(P366:P374)</f>
        <v>0</v>
      </c>
      <c r="Q365" s="182"/>
      <c r="R365" s="183">
        <f>SUM(R366:R374)</f>
        <v>3.5464787999999996</v>
      </c>
      <c r="S365" s="182"/>
      <c r="T365" s="184">
        <f>SUM(T366:T374)</f>
        <v>0</v>
      </c>
      <c r="AR365" s="185" t="s">
        <v>83</v>
      </c>
      <c r="AT365" s="186" t="s">
        <v>74</v>
      </c>
      <c r="AU365" s="186" t="s">
        <v>85</v>
      </c>
      <c r="AY365" s="185" t="s">
        <v>147</v>
      </c>
      <c r="BK365" s="187">
        <f>SUM(BK366:BK374)</f>
        <v>0</v>
      </c>
    </row>
    <row r="366" spans="2:65" s="1" customFormat="1" ht="25.5" customHeight="1">
      <c r="B366" s="39"/>
      <c r="C366" s="190" t="s">
        <v>707</v>
      </c>
      <c r="D366" s="190" t="s">
        <v>150</v>
      </c>
      <c r="E366" s="191" t="s">
        <v>708</v>
      </c>
      <c r="F366" s="192" t="s">
        <v>709</v>
      </c>
      <c r="G366" s="193" t="s">
        <v>219</v>
      </c>
      <c r="H366" s="194">
        <v>2.0819999999999999</v>
      </c>
      <c r="I366" s="195"/>
      <c r="J366" s="196">
        <f>ROUND(I366*H366,2)</f>
        <v>0</v>
      </c>
      <c r="K366" s="192" t="s">
        <v>154</v>
      </c>
      <c r="L366" s="59"/>
      <c r="M366" s="197" t="s">
        <v>21</v>
      </c>
      <c r="N366" s="198" t="s">
        <v>46</v>
      </c>
      <c r="O366" s="40"/>
      <c r="P366" s="199">
        <f>O366*H366</f>
        <v>0</v>
      </c>
      <c r="Q366" s="199">
        <v>1.7034</v>
      </c>
      <c r="R366" s="199">
        <f>Q366*H366</f>
        <v>3.5464787999999996</v>
      </c>
      <c r="S366" s="199">
        <v>0</v>
      </c>
      <c r="T366" s="200">
        <f>S366*H366</f>
        <v>0</v>
      </c>
      <c r="AR366" s="22" t="s">
        <v>166</v>
      </c>
      <c r="AT366" s="22" t="s">
        <v>150</v>
      </c>
      <c r="AU366" s="22" t="s">
        <v>160</v>
      </c>
      <c r="AY366" s="22" t="s">
        <v>147</v>
      </c>
      <c r="BE366" s="201">
        <f>IF(N366="základní",J366,0)</f>
        <v>0</v>
      </c>
      <c r="BF366" s="201">
        <f>IF(N366="snížená",J366,0)</f>
        <v>0</v>
      </c>
      <c r="BG366" s="201">
        <f>IF(N366="zákl. přenesená",J366,0)</f>
        <v>0</v>
      </c>
      <c r="BH366" s="201">
        <f>IF(N366="sníž. přenesená",J366,0)</f>
        <v>0</v>
      </c>
      <c r="BI366" s="201">
        <f>IF(N366="nulová",J366,0)</f>
        <v>0</v>
      </c>
      <c r="BJ366" s="22" t="s">
        <v>83</v>
      </c>
      <c r="BK366" s="201">
        <f>ROUND(I366*H366,2)</f>
        <v>0</v>
      </c>
      <c r="BL366" s="22" t="s">
        <v>166</v>
      </c>
      <c r="BM366" s="22" t="s">
        <v>710</v>
      </c>
    </row>
    <row r="367" spans="2:65" s="11" customFormat="1">
      <c r="B367" s="202"/>
      <c r="C367" s="203"/>
      <c r="D367" s="204" t="s">
        <v>186</v>
      </c>
      <c r="E367" s="205" t="s">
        <v>21</v>
      </c>
      <c r="F367" s="206" t="s">
        <v>460</v>
      </c>
      <c r="G367" s="203"/>
      <c r="H367" s="205" t="s">
        <v>21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186</v>
      </c>
      <c r="AU367" s="212" t="s">
        <v>160</v>
      </c>
      <c r="AV367" s="11" t="s">
        <v>83</v>
      </c>
      <c r="AW367" s="11" t="s">
        <v>38</v>
      </c>
      <c r="AX367" s="11" t="s">
        <v>75</v>
      </c>
      <c r="AY367" s="212" t="s">
        <v>147</v>
      </c>
    </row>
    <row r="368" spans="2:65" s="12" customFormat="1">
      <c r="B368" s="213"/>
      <c r="C368" s="214"/>
      <c r="D368" s="204" t="s">
        <v>186</v>
      </c>
      <c r="E368" s="215" t="s">
        <v>21</v>
      </c>
      <c r="F368" s="216" t="s">
        <v>711</v>
      </c>
      <c r="G368" s="214"/>
      <c r="H368" s="217">
        <v>0.14000000000000001</v>
      </c>
      <c r="I368" s="218"/>
      <c r="J368" s="214"/>
      <c r="K368" s="214"/>
      <c r="L368" s="219"/>
      <c r="M368" s="220"/>
      <c r="N368" s="221"/>
      <c r="O368" s="221"/>
      <c r="P368" s="221"/>
      <c r="Q368" s="221"/>
      <c r="R368" s="221"/>
      <c r="S368" s="221"/>
      <c r="T368" s="222"/>
      <c r="AT368" s="223" t="s">
        <v>186</v>
      </c>
      <c r="AU368" s="223" t="s">
        <v>160</v>
      </c>
      <c r="AV368" s="12" t="s">
        <v>85</v>
      </c>
      <c r="AW368" s="12" t="s">
        <v>38</v>
      </c>
      <c r="AX368" s="12" t="s">
        <v>75</v>
      </c>
      <c r="AY368" s="223" t="s">
        <v>147</v>
      </c>
    </row>
    <row r="369" spans="2:65" s="11" customFormat="1">
      <c r="B369" s="202"/>
      <c r="C369" s="203"/>
      <c r="D369" s="204" t="s">
        <v>186</v>
      </c>
      <c r="E369" s="205" t="s">
        <v>21</v>
      </c>
      <c r="F369" s="206" t="s">
        <v>465</v>
      </c>
      <c r="G369" s="203"/>
      <c r="H369" s="205" t="s">
        <v>21</v>
      </c>
      <c r="I369" s="207"/>
      <c r="J369" s="203"/>
      <c r="K369" s="203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186</v>
      </c>
      <c r="AU369" s="212" t="s">
        <v>160</v>
      </c>
      <c r="AV369" s="11" t="s">
        <v>83</v>
      </c>
      <c r="AW369" s="11" t="s">
        <v>38</v>
      </c>
      <c r="AX369" s="11" t="s">
        <v>75</v>
      </c>
      <c r="AY369" s="212" t="s">
        <v>147</v>
      </c>
    </row>
    <row r="370" spans="2:65" s="12" customFormat="1">
      <c r="B370" s="213"/>
      <c r="C370" s="214"/>
      <c r="D370" s="204" t="s">
        <v>186</v>
      </c>
      <c r="E370" s="215" t="s">
        <v>21</v>
      </c>
      <c r="F370" s="216" t="s">
        <v>712</v>
      </c>
      <c r="G370" s="214"/>
      <c r="H370" s="217">
        <v>0.216</v>
      </c>
      <c r="I370" s="218"/>
      <c r="J370" s="214"/>
      <c r="K370" s="214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186</v>
      </c>
      <c r="AU370" s="223" t="s">
        <v>160</v>
      </c>
      <c r="AV370" s="12" t="s">
        <v>85</v>
      </c>
      <c r="AW370" s="12" t="s">
        <v>38</v>
      </c>
      <c r="AX370" s="12" t="s">
        <v>75</v>
      </c>
      <c r="AY370" s="223" t="s">
        <v>147</v>
      </c>
    </row>
    <row r="371" spans="2:65" s="11" customFormat="1">
      <c r="B371" s="202"/>
      <c r="C371" s="203"/>
      <c r="D371" s="204" t="s">
        <v>186</v>
      </c>
      <c r="E371" s="205" t="s">
        <v>21</v>
      </c>
      <c r="F371" s="206" t="s">
        <v>465</v>
      </c>
      <c r="G371" s="203"/>
      <c r="H371" s="205" t="s">
        <v>21</v>
      </c>
      <c r="I371" s="207"/>
      <c r="J371" s="203"/>
      <c r="K371" s="203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186</v>
      </c>
      <c r="AU371" s="212" t="s">
        <v>160</v>
      </c>
      <c r="AV371" s="11" t="s">
        <v>83</v>
      </c>
      <c r="AW371" s="11" t="s">
        <v>38</v>
      </c>
      <c r="AX371" s="11" t="s">
        <v>75</v>
      </c>
      <c r="AY371" s="212" t="s">
        <v>147</v>
      </c>
    </row>
    <row r="372" spans="2:65" s="12" customFormat="1">
      <c r="B372" s="213"/>
      <c r="C372" s="214"/>
      <c r="D372" s="204" t="s">
        <v>186</v>
      </c>
      <c r="E372" s="215" t="s">
        <v>21</v>
      </c>
      <c r="F372" s="216" t="s">
        <v>713</v>
      </c>
      <c r="G372" s="214"/>
      <c r="H372" s="217">
        <v>1.6459999999999999</v>
      </c>
      <c r="I372" s="218"/>
      <c r="J372" s="214"/>
      <c r="K372" s="214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186</v>
      </c>
      <c r="AU372" s="223" t="s">
        <v>160</v>
      </c>
      <c r="AV372" s="12" t="s">
        <v>85</v>
      </c>
      <c r="AW372" s="12" t="s">
        <v>38</v>
      </c>
      <c r="AX372" s="12" t="s">
        <v>75</v>
      </c>
      <c r="AY372" s="223" t="s">
        <v>147</v>
      </c>
    </row>
    <row r="373" spans="2:65" s="11" customFormat="1">
      <c r="B373" s="202"/>
      <c r="C373" s="203"/>
      <c r="D373" s="204" t="s">
        <v>186</v>
      </c>
      <c r="E373" s="205" t="s">
        <v>21</v>
      </c>
      <c r="F373" s="206" t="s">
        <v>467</v>
      </c>
      <c r="G373" s="203"/>
      <c r="H373" s="205" t="s">
        <v>21</v>
      </c>
      <c r="I373" s="207"/>
      <c r="J373" s="203"/>
      <c r="K373" s="203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186</v>
      </c>
      <c r="AU373" s="212" t="s">
        <v>160</v>
      </c>
      <c r="AV373" s="11" t="s">
        <v>83</v>
      </c>
      <c r="AW373" s="11" t="s">
        <v>38</v>
      </c>
      <c r="AX373" s="11" t="s">
        <v>75</v>
      </c>
      <c r="AY373" s="212" t="s">
        <v>147</v>
      </c>
    </row>
    <row r="374" spans="2:65" s="12" customFormat="1">
      <c r="B374" s="213"/>
      <c r="C374" s="214"/>
      <c r="D374" s="204" t="s">
        <v>186</v>
      </c>
      <c r="E374" s="215" t="s">
        <v>21</v>
      </c>
      <c r="F374" s="216" t="s">
        <v>714</v>
      </c>
      <c r="G374" s="214"/>
      <c r="H374" s="217">
        <v>0.08</v>
      </c>
      <c r="I374" s="218"/>
      <c r="J374" s="214"/>
      <c r="K374" s="214"/>
      <c r="L374" s="219"/>
      <c r="M374" s="220"/>
      <c r="N374" s="221"/>
      <c r="O374" s="221"/>
      <c r="P374" s="221"/>
      <c r="Q374" s="221"/>
      <c r="R374" s="221"/>
      <c r="S374" s="221"/>
      <c r="T374" s="222"/>
      <c r="AT374" s="223" t="s">
        <v>186</v>
      </c>
      <c r="AU374" s="223" t="s">
        <v>160</v>
      </c>
      <c r="AV374" s="12" t="s">
        <v>85</v>
      </c>
      <c r="AW374" s="12" t="s">
        <v>38</v>
      </c>
      <c r="AX374" s="12" t="s">
        <v>75</v>
      </c>
      <c r="AY374" s="223" t="s">
        <v>147</v>
      </c>
    </row>
    <row r="375" spans="2:65" s="10" customFormat="1" ht="29.85" customHeight="1">
      <c r="B375" s="174"/>
      <c r="C375" s="175"/>
      <c r="D375" s="176" t="s">
        <v>74</v>
      </c>
      <c r="E375" s="188" t="s">
        <v>146</v>
      </c>
      <c r="F375" s="188" t="s">
        <v>301</v>
      </c>
      <c r="G375" s="175"/>
      <c r="H375" s="175"/>
      <c r="I375" s="178"/>
      <c r="J375" s="189">
        <f>BK375</f>
        <v>0</v>
      </c>
      <c r="K375" s="175"/>
      <c r="L375" s="180"/>
      <c r="M375" s="181"/>
      <c r="N375" s="182"/>
      <c r="O375" s="182"/>
      <c r="P375" s="183">
        <f>P376+P413+P430+P438+P448</f>
        <v>0</v>
      </c>
      <c r="Q375" s="182"/>
      <c r="R375" s="183">
        <f>R376+R413+R430+R438+R448</f>
        <v>90.76029475</v>
      </c>
      <c r="S375" s="182"/>
      <c r="T375" s="184">
        <f>T376+T413+T430+T438+T448</f>
        <v>0</v>
      </c>
      <c r="AR375" s="185" t="s">
        <v>83</v>
      </c>
      <c r="AT375" s="186" t="s">
        <v>74</v>
      </c>
      <c r="AU375" s="186" t="s">
        <v>83</v>
      </c>
      <c r="AY375" s="185" t="s">
        <v>147</v>
      </c>
      <c r="BK375" s="187">
        <f>BK376+BK413+BK430+BK438+BK448</f>
        <v>0</v>
      </c>
    </row>
    <row r="376" spans="2:65" s="10" customFormat="1" ht="14.85" customHeight="1">
      <c r="B376" s="174"/>
      <c r="C376" s="175"/>
      <c r="D376" s="176" t="s">
        <v>74</v>
      </c>
      <c r="E376" s="188" t="s">
        <v>715</v>
      </c>
      <c r="F376" s="188" t="s">
        <v>716</v>
      </c>
      <c r="G376" s="175"/>
      <c r="H376" s="175"/>
      <c r="I376" s="178"/>
      <c r="J376" s="189">
        <f>BK376</f>
        <v>0</v>
      </c>
      <c r="K376" s="175"/>
      <c r="L376" s="180"/>
      <c r="M376" s="181"/>
      <c r="N376" s="182"/>
      <c r="O376" s="182"/>
      <c r="P376" s="183">
        <f>SUM(P377:P412)</f>
        <v>0</v>
      </c>
      <c r="Q376" s="182"/>
      <c r="R376" s="183">
        <f>SUM(R377:R412)</f>
        <v>28.251119999999997</v>
      </c>
      <c r="S376" s="182"/>
      <c r="T376" s="184">
        <f>SUM(T377:T412)</f>
        <v>0</v>
      </c>
      <c r="AR376" s="185" t="s">
        <v>83</v>
      </c>
      <c r="AT376" s="186" t="s">
        <v>74</v>
      </c>
      <c r="AU376" s="186" t="s">
        <v>85</v>
      </c>
      <c r="AY376" s="185" t="s">
        <v>147</v>
      </c>
      <c r="BK376" s="187">
        <f>SUM(BK377:BK412)</f>
        <v>0</v>
      </c>
    </row>
    <row r="377" spans="2:65" s="1" customFormat="1" ht="25.5" customHeight="1">
      <c r="B377" s="39"/>
      <c r="C377" s="190" t="s">
        <v>717</v>
      </c>
      <c r="D377" s="190" t="s">
        <v>150</v>
      </c>
      <c r="E377" s="191" t="s">
        <v>718</v>
      </c>
      <c r="F377" s="192" t="s">
        <v>719</v>
      </c>
      <c r="G377" s="193" t="s">
        <v>268</v>
      </c>
      <c r="H377" s="194">
        <v>266.52</v>
      </c>
      <c r="I377" s="195"/>
      <c r="J377" s="196">
        <f>ROUND(I377*H377,2)</f>
        <v>0</v>
      </c>
      <c r="K377" s="192" t="s">
        <v>154</v>
      </c>
      <c r="L377" s="59"/>
      <c r="M377" s="197" t="s">
        <v>21</v>
      </c>
      <c r="N377" s="198" t="s">
        <v>46</v>
      </c>
      <c r="O377" s="40"/>
      <c r="P377" s="199">
        <f>O377*H377</f>
        <v>0</v>
      </c>
      <c r="Q377" s="199">
        <v>0.106</v>
      </c>
      <c r="R377" s="199">
        <f>Q377*H377</f>
        <v>28.251119999999997</v>
      </c>
      <c r="S377" s="199">
        <v>0</v>
      </c>
      <c r="T377" s="200">
        <f>S377*H377</f>
        <v>0</v>
      </c>
      <c r="AR377" s="22" t="s">
        <v>166</v>
      </c>
      <c r="AT377" s="22" t="s">
        <v>150</v>
      </c>
      <c r="AU377" s="22" t="s">
        <v>160</v>
      </c>
      <c r="AY377" s="22" t="s">
        <v>147</v>
      </c>
      <c r="BE377" s="201">
        <f>IF(N377="základní",J377,0)</f>
        <v>0</v>
      </c>
      <c r="BF377" s="201">
        <f>IF(N377="snížená",J377,0)</f>
        <v>0</v>
      </c>
      <c r="BG377" s="201">
        <f>IF(N377="zákl. přenesená",J377,0)</f>
        <v>0</v>
      </c>
      <c r="BH377" s="201">
        <f>IF(N377="sníž. přenesená",J377,0)</f>
        <v>0</v>
      </c>
      <c r="BI377" s="201">
        <f>IF(N377="nulová",J377,0)</f>
        <v>0</v>
      </c>
      <c r="BJ377" s="22" t="s">
        <v>83</v>
      </c>
      <c r="BK377" s="201">
        <f>ROUND(I377*H377,2)</f>
        <v>0</v>
      </c>
      <c r="BL377" s="22" t="s">
        <v>166</v>
      </c>
      <c r="BM377" s="22" t="s">
        <v>720</v>
      </c>
    </row>
    <row r="378" spans="2:65" s="11" customFormat="1">
      <c r="B378" s="202"/>
      <c r="C378" s="203"/>
      <c r="D378" s="204" t="s">
        <v>186</v>
      </c>
      <c r="E378" s="205" t="s">
        <v>21</v>
      </c>
      <c r="F378" s="206" t="s">
        <v>581</v>
      </c>
      <c r="G378" s="203"/>
      <c r="H378" s="205" t="s">
        <v>21</v>
      </c>
      <c r="I378" s="207"/>
      <c r="J378" s="203"/>
      <c r="K378" s="203"/>
      <c r="L378" s="208"/>
      <c r="M378" s="209"/>
      <c r="N378" s="210"/>
      <c r="O378" s="210"/>
      <c r="P378" s="210"/>
      <c r="Q378" s="210"/>
      <c r="R378" s="210"/>
      <c r="S378" s="210"/>
      <c r="T378" s="211"/>
      <c r="AT378" s="212" t="s">
        <v>186</v>
      </c>
      <c r="AU378" s="212" t="s">
        <v>160</v>
      </c>
      <c r="AV378" s="11" t="s">
        <v>83</v>
      </c>
      <c r="AW378" s="11" t="s">
        <v>38</v>
      </c>
      <c r="AX378" s="11" t="s">
        <v>75</v>
      </c>
      <c r="AY378" s="212" t="s">
        <v>147</v>
      </c>
    </row>
    <row r="379" spans="2:65" s="11" customFormat="1">
      <c r="B379" s="202"/>
      <c r="C379" s="203"/>
      <c r="D379" s="204" t="s">
        <v>186</v>
      </c>
      <c r="E379" s="205" t="s">
        <v>21</v>
      </c>
      <c r="F379" s="206" t="s">
        <v>582</v>
      </c>
      <c r="G379" s="203"/>
      <c r="H379" s="205" t="s">
        <v>21</v>
      </c>
      <c r="I379" s="207"/>
      <c r="J379" s="203"/>
      <c r="K379" s="203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186</v>
      </c>
      <c r="AU379" s="212" t="s">
        <v>160</v>
      </c>
      <c r="AV379" s="11" t="s">
        <v>83</v>
      </c>
      <c r="AW379" s="11" t="s">
        <v>38</v>
      </c>
      <c r="AX379" s="11" t="s">
        <v>75</v>
      </c>
      <c r="AY379" s="212" t="s">
        <v>147</v>
      </c>
    </row>
    <row r="380" spans="2:65" s="12" customFormat="1">
      <c r="B380" s="213"/>
      <c r="C380" s="214"/>
      <c r="D380" s="204" t="s">
        <v>186</v>
      </c>
      <c r="E380" s="215" t="s">
        <v>21</v>
      </c>
      <c r="F380" s="216" t="s">
        <v>583</v>
      </c>
      <c r="G380" s="214"/>
      <c r="H380" s="217">
        <v>266.52</v>
      </c>
      <c r="I380" s="218"/>
      <c r="J380" s="214"/>
      <c r="K380" s="214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186</v>
      </c>
      <c r="AU380" s="223" t="s">
        <v>160</v>
      </c>
      <c r="AV380" s="12" t="s">
        <v>85</v>
      </c>
      <c r="AW380" s="12" t="s">
        <v>38</v>
      </c>
      <c r="AX380" s="12" t="s">
        <v>75</v>
      </c>
      <c r="AY380" s="223" t="s">
        <v>147</v>
      </c>
    </row>
    <row r="381" spans="2:65" s="1" customFormat="1" ht="25.5" customHeight="1">
      <c r="B381" s="39"/>
      <c r="C381" s="190" t="s">
        <v>721</v>
      </c>
      <c r="D381" s="190" t="s">
        <v>150</v>
      </c>
      <c r="E381" s="191" t="s">
        <v>722</v>
      </c>
      <c r="F381" s="192" t="s">
        <v>723</v>
      </c>
      <c r="G381" s="193" t="s">
        <v>268</v>
      </c>
      <c r="H381" s="194">
        <v>77.760000000000005</v>
      </c>
      <c r="I381" s="195"/>
      <c r="J381" s="196">
        <f>ROUND(I381*H381,2)</f>
        <v>0</v>
      </c>
      <c r="K381" s="192" t="s">
        <v>154</v>
      </c>
      <c r="L381" s="59"/>
      <c r="M381" s="197" t="s">
        <v>21</v>
      </c>
      <c r="N381" s="198" t="s">
        <v>46</v>
      </c>
      <c r="O381" s="40"/>
      <c r="P381" s="199">
        <f>O381*H381</f>
        <v>0</v>
      </c>
      <c r="Q381" s="199">
        <v>0</v>
      </c>
      <c r="R381" s="199">
        <f>Q381*H381</f>
        <v>0</v>
      </c>
      <c r="S381" s="199">
        <v>0</v>
      </c>
      <c r="T381" s="200">
        <f>S381*H381</f>
        <v>0</v>
      </c>
      <c r="AR381" s="22" t="s">
        <v>166</v>
      </c>
      <c r="AT381" s="22" t="s">
        <v>150</v>
      </c>
      <c r="AU381" s="22" t="s">
        <v>160</v>
      </c>
      <c r="AY381" s="22" t="s">
        <v>147</v>
      </c>
      <c r="BE381" s="201">
        <f>IF(N381="základní",J381,0)</f>
        <v>0</v>
      </c>
      <c r="BF381" s="201">
        <f>IF(N381="snížená",J381,0)</f>
        <v>0</v>
      </c>
      <c r="BG381" s="201">
        <f>IF(N381="zákl. přenesená",J381,0)</f>
        <v>0</v>
      </c>
      <c r="BH381" s="201">
        <f>IF(N381="sníž. přenesená",J381,0)</f>
        <v>0</v>
      </c>
      <c r="BI381" s="201">
        <f>IF(N381="nulová",J381,0)</f>
        <v>0</v>
      </c>
      <c r="BJ381" s="22" t="s">
        <v>83</v>
      </c>
      <c r="BK381" s="201">
        <f>ROUND(I381*H381,2)</f>
        <v>0</v>
      </c>
      <c r="BL381" s="22" t="s">
        <v>166</v>
      </c>
      <c r="BM381" s="22" t="s">
        <v>724</v>
      </c>
    </row>
    <row r="382" spans="2:65" s="11" customFormat="1">
      <c r="B382" s="202"/>
      <c r="C382" s="203"/>
      <c r="D382" s="204" t="s">
        <v>186</v>
      </c>
      <c r="E382" s="205" t="s">
        <v>21</v>
      </c>
      <c r="F382" s="206" t="s">
        <v>431</v>
      </c>
      <c r="G382" s="203"/>
      <c r="H382" s="205" t="s">
        <v>21</v>
      </c>
      <c r="I382" s="207"/>
      <c r="J382" s="203"/>
      <c r="K382" s="203"/>
      <c r="L382" s="208"/>
      <c r="M382" s="209"/>
      <c r="N382" s="210"/>
      <c r="O382" s="210"/>
      <c r="P382" s="210"/>
      <c r="Q382" s="210"/>
      <c r="R382" s="210"/>
      <c r="S382" s="210"/>
      <c r="T382" s="211"/>
      <c r="AT382" s="212" t="s">
        <v>186</v>
      </c>
      <c r="AU382" s="212" t="s">
        <v>160</v>
      </c>
      <c r="AV382" s="11" t="s">
        <v>83</v>
      </c>
      <c r="AW382" s="11" t="s">
        <v>38</v>
      </c>
      <c r="AX382" s="11" t="s">
        <v>75</v>
      </c>
      <c r="AY382" s="212" t="s">
        <v>147</v>
      </c>
    </row>
    <row r="383" spans="2:65" s="12" customFormat="1">
      <c r="B383" s="213"/>
      <c r="C383" s="214"/>
      <c r="D383" s="204" t="s">
        <v>186</v>
      </c>
      <c r="E383" s="215" t="s">
        <v>21</v>
      </c>
      <c r="F383" s="216" t="s">
        <v>725</v>
      </c>
      <c r="G383" s="214"/>
      <c r="H383" s="217">
        <v>30.24</v>
      </c>
      <c r="I383" s="218"/>
      <c r="J383" s="214"/>
      <c r="K383" s="214"/>
      <c r="L383" s="219"/>
      <c r="M383" s="220"/>
      <c r="N383" s="221"/>
      <c r="O383" s="221"/>
      <c r="P383" s="221"/>
      <c r="Q383" s="221"/>
      <c r="R383" s="221"/>
      <c r="S383" s="221"/>
      <c r="T383" s="222"/>
      <c r="AT383" s="223" t="s">
        <v>186</v>
      </c>
      <c r="AU383" s="223" t="s">
        <v>160</v>
      </c>
      <c r="AV383" s="12" t="s">
        <v>85</v>
      </c>
      <c r="AW383" s="12" t="s">
        <v>38</v>
      </c>
      <c r="AX383" s="12" t="s">
        <v>75</v>
      </c>
      <c r="AY383" s="223" t="s">
        <v>147</v>
      </c>
    </row>
    <row r="384" spans="2:65" s="12" customFormat="1">
      <c r="B384" s="213"/>
      <c r="C384" s="214"/>
      <c r="D384" s="204" t="s">
        <v>186</v>
      </c>
      <c r="E384" s="215" t="s">
        <v>21</v>
      </c>
      <c r="F384" s="216" t="s">
        <v>726</v>
      </c>
      <c r="G384" s="214"/>
      <c r="H384" s="217">
        <v>47.52</v>
      </c>
      <c r="I384" s="218"/>
      <c r="J384" s="214"/>
      <c r="K384" s="214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186</v>
      </c>
      <c r="AU384" s="223" t="s">
        <v>160</v>
      </c>
      <c r="AV384" s="12" t="s">
        <v>85</v>
      </c>
      <c r="AW384" s="12" t="s">
        <v>38</v>
      </c>
      <c r="AX384" s="12" t="s">
        <v>75</v>
      </c>
      <c r="AY384" s="223" t="s">
        <v>147</v>
      </c>
    </row>
    <row r="385" spans="2:65" s="1" customFormat="1" ht="25.5" customHeight="1">
      <c r="B385" s="39"/>
      <c r="C385" s="190" t="s">
        <v>727</v>
      </c>
      <c r="D385" s="190" t="s">
        <v>150</v>
      </c>
      <c r="E385" s="191" t="s">
        <v>728</v>
      </c>
      <c r="F385" s="192" t="s">
        <v>729</v>
      </c>
      <c r="G385" s="193" t="s">
        <v>268</v>
      </c>
      <c r="H385" s="194">
        <v>540.26300000000003</v>
      </c>
      <c r="I385" s="195"/>
      <c r="J385" s="196">
        <f>ROUND(I385*H385,2)</f>
        <v>0</v>
      </c>
      <c r="K385" s="192" t="s">
        <v>154</v>
      </c>
      <c r="L385" s="59"/>
      <c r="M385" s="197" t="s">
        <v>21</v>
      </c>
      <c r="N385" s="198" t="s">
        <v>46</v>
      </c>
      <c r="O385" s="40"/>
      <c r="P385" s="199">
        <f>O385*H385</f>
        <v>0</v>
      </c>
      <c r="Q385" s="199">
        <v>0</v>
      </c>
      <c r="R385" s="199">
        <f>Q385*H385</f>
        <v>0</v>
      </c>
      <c r="S385" s="199">
        <v>0</v>
      </c>
      <c r="T385" s="200">
        <f>S385*H385</f>
        <v>0</v>
      </c>
      <c r="AR385" s="22" t="s">
        <v>166</v>
      </c>
      <c r="AT385" s="22" t="s">
        <v>150</v>
      </c>
      <c r="AU385" s="22" t="s">
        <v>160</v>
      </c>
      <c r="AY385" s="22" t="s">
        <v>147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22" t="s">
        <v>83</v>
      </c>
      <c r="BK385" s="201">
        <f>ROUND(I385*H385,2)</f>
        <v>0</v>
      </c>
      <c r="BL385" s="22" t="s">
        <v>166</v>
      </c>
      <c r="BM385" s="22" t="s">
        <v>730</v>
      </c>
    </row>
    <row r="386" spans="2:65" s="11" customFormat="1">
      <c r="B386" s="202"/>
      <c r="C386" s="203"/>
      <c r="D386" s="204" t="s">
        <v>186</v>
      </c>
      <c r="E386" s="205" t="s">
        <v>21</v>
      </c>
      <c r="F386" s="206" t="s">
        <v>578</v>
      </c>
      <c r="G386" s="203"/>
      <c r="H386" s="205" t="s">
        <v>21</v>
      </c>
      <c r="I386" s="207"/>
      <c r="J386" s="203"/>
      <c r="K386" s="203"/>
      <c r="L386" s="208"/>
      <c r="M386" s="209"/>
      <c r="N386" s="210"/>
      <c r="O386" s="210"/>
      <c r="P386" s="210"/>
      <c r="Q386" s="210"/>
      <c r="R386" s="210"/>
      <c r="S386" s="210"/>
      <c r="T386" s="211"/>
      <c r="AT386" s="212" t="s">
        <v>186</v>
      </c>
      <c r="AU386" s="212" t="s">
        <v>160</v>
      </c>
      <c r="AV386" s="11" t="s">
        <v>83</v>
      </c>
      <c r="AW386" s="11" t="s">
        <v>38</v>
      </c>
      <c r="AX386" s="11" t="s">
        <v>75</v>
      </c>
      <c r="AY386" s="212" t="s">
        <v>147</v>
      </c>
    </row>
    <row r="387" spans="2:65" s="11" customFormat="1">
      <c r="B387" s="202"/>
      <c r="C387" s="203"/>
      <c r="D387" s="204" t="s">
        <v>186</v>
      </c>
      <c r="E387" s="205" t="s">
        <v>21</v>
      </c>
      <c r="F387" s="206" t="s">
        <v>579</v>
      </c>
      <c r="G387" s="203"/>
      <c r="H387" s="205" t="s">
        <v>21</v>
      </c>
      <c r="I387" s="207"/>
      <c r="J387" s="203"/>
      <c r="K387" s="203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186</v>
      </c>
      <c r="AU387" s="212" t="s">
        <v>160</v>
      </c>
      <c r="AV387" s="11" t="s">
        <v>83</v>
      </c>
      <c r="AW387" s="11" t="s">
        <v>38</v>
      </c>
      <c r="AX387" s="11" t="s">
        <v>75</v>
      </c>
      <c r="AY387" s="212" t="s">
        <v>147</v>
      </c>
    </row>
    <row r="388" spans="2:65" s="12" customFormat="1">
      <c r="B388" s="213"/>
      <c r="C388" s="214"/>
      <c r="D388" s="204" t="s">
        <v>186</v>
      </c>
      <c r="E388" s="215" t="s">
        <v>21</v>
      </c>
      <c r="F388" s="216" t="s">
        <v>580</v>
      </c>
      <c r="G388" s="214"/>
      <c r="H388" s="217">
        <v>273.74299999999999</v>
      </c>
      <c r="I388" s="218"/>
      <c r="J388" s="214"/>
      <c r="K388" s="214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186</v>
      </c>
      <c r="AU388" s="223" t="s">
        <v>160</v>
      </c>
      <c r="AV388" s="12" t="s">
        <v>85</v>
      </c>
      <c r="AW388" s="12" t="s">
        <v>38</v>
      </c>
      <c r="AX388" s="12" t="s">
        <v>75</v>
      </c>
      <c r="AY388" s="223" t="s">
        <v>147</v>
      </c>
    </row>
    <row r="389" spans="2:65" s="11" customFormat="1">
      <c r="B389" s="202"/>
      <c r="C389" s="203"/>
      <c r="D389" s="204" t="s">
        <v>186</v>
      </c>
      <c r="E389" s="205" t="s">
        <v>21</v>
      </c>
      <c r="F389" s="206" t="s">
        <v>581</v>
      </c>
      <c r="G389" s="203"/>
      <c r="H389" s="205" t="s">
        <v>21</v>
      </c>
      <c r="I389" s="207"/>
      <c r="J389" s="203"/>
      <c r="K389" s="203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186</v>
      </c>
      <c r="AU389" s="212" t="s">
        <v>160</v>
      </c>
      <c r="AV389" s="11" t="s">
        <v>83</v>
      </c>
      <c r="AW389" s="11" t="s">
        <v>38</v>
      </c>
      <c r="AX389" s="11" t="s">
        <v>75</v>
      </c>
      <c r="AY389" s="212" t="s">
        <v>147</v>
      </c>
    </row>
    <row r="390" spans="2:65" s="11" customFormat="1">
      <c r="B390" s="202"/>
      <c r="C390" s="203"/>
      <c r="D390" s="204" t="s">
        <v>186</v>
      </c>
      <c r="E390" s="205" t="s">
        <v>21</v>
      </c>
      <c r="F390" s="206" t="s">
        <v>582</v>
      </c>
      <c r="G390" s="203"/>
      <c r="H390" s="205" t="s">
        <v>21</v>
      </c>
      <c r="I390" s="207"/>
      <c r="J390" s="203"/>
      <c r="K390" s="203"/>
      <c r="L390" s="208"/>
      <c r="M390" s="209"/>
      <c r="N390" s="210"/>
      <c r="O390" s="210"/>
      <c r="P390" s="210"/>
      <c r="Q390" s="210"/>
      <c r="R390" s="210"/>
      <c r="S390" s="210"/>
      <c r="T390" s="211"/>
      <c r="AT390" s="212" t="s">
        <v>186</v>
      </c>
      <c r="AU390" s="212" t="s">
        <v>160</v>
      </c>
      <c r="AV390" s="11" t="s">
        <v>83</v>
      </c>
      <c r="AW390" s="11" t="s">
        <v>38</v>
      </c>
      <c r="AX390" s="11" t="s">
        <v>75</v>
      </c>
      <c r="AY390" s="212" t="s">
        <v>147</v>
      </c>
    </row>
    <row r="391" spans="2:65" s="12" customFormat="1">
      <c r="B391" s="213"/>
      <c r="C391" s="214"/>
      <c r="D391" s="204" t="s">
        <v>186</v>
      </c>
      <c r="E391" s="215" t="s">
        <v>21</v>
      </c>
      <c r="F391" s="216" t="s">
        <v>583</v>
      </c>
      <c r="G391" s="214"/>
      <c r="H391" s="217">
        <v>266.52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186</v>
      </c>
      <c r="AU391" s="223" t="s">
        <v>160</v>
      </c>
      <c r="AV391" s="12" t="s">
        <v>85</v>
      </c>
      <c r="AW391" s="12" t="s">
        <v>38</v>
      </c>
      <c r="AX391" s="12" t="s">
        <v>75</v>
      </c>
      <c r="AY391" s="223" t="s">
        <v>147</v>
      </c>
    </row>
    <row r="392" spans="2:65" s="1" customFormat="1" ht="25.5" customHeight="1">
      <c r="B392" s="39"/>
      <c r="C392" s="190" t="s">
        <v>731</v>
      </c>
      <c r="D392" s="190" t="s">
        <v>150</v>
      </c>
      <c r="E392" s="191" t="s">
        <v>732</v>
      </c>
      <c r="F392" s="192" t="s">
        <v>733</v>
      </c>
      <c r="G392" s="193" t="s">
        <v>268</v>
      </c>
      <c r="H392" s="194">
        <v>266.52</v>
      </c>
      <c r="I392" s="195"/>
      <c r="J392" s="196">
        <f>ROUND(I392*H392,2)</f>
        <v>0</v>
      </c>
      <c r="K392" s="192" t="s">
        <v>154</v>
      </c>
      <c r="L392" s="59"/>
      <c r="M392" s="197" t="s">
        <v>21</v>
      </c>
      <c r="N392" s="198" t="s">
        <v>46</v>
      </c>
      <c r="O392" s="40"/>
      <c r="P392" s="199">
        <f>O392*H392</f>
        <v>0</v>
      </c>
      <c r="Q392" s="199">
        <v>0</v>
      </c>
      <c r="R392" s="199">
        <f>Q392*H392</f>
        <v>0</v>
      </c>
      <c r="S392" s="199">
        <v>0</v>
      </c>
      <c r="T392" s="200">
        <f>S392*H392</f>
        <v>0</v>
      </c>
      <c r="AR392" s="22" t="s">
        <v>166</v>
      </c>
      <c r="AT392" s="22" t="s">
        <v>150</v>
      </c>
      <c r="AU392" s="22" t="s">
        <v>160</v>
      </c>
      <c r="AY392" s="22" t="s">
        <v>147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22" t="s">
        <v>83</v>
      </c>
      <c r="BK392" s="201">
        <f>ROUND(I392*H392,2)</f>
        <v>0</v>
      </c>
      <c r="BL392" s="22" t="s">
        <v>166</v>
      </c>
      <c r="BM392" s="22" t="s">
        <v>734</v>
      </c>
    </row>
    <row r="393" spans="2:65" s="11" customFormat="1">
      <c r="B393" s="202"/>
      <c r="C393" s="203"/>
      <c r="D393" s="204" t="s">
        <v>186</v>
      </c>
      <c r="E393" s="205" t="s">
        <v>21</v>
      </c>
      <c r="F393" s="206" t="s">
        <v>581</v>
      </c>
      <c r="G393" s="203"/>
      <c r="H393" s="205" t="s">
        <v>21</v>
      </c>
      <c r="I393" s="207"/>
      <c r="J393" s="203"/>
      <c r="K393" s="203"/>
      <c r="L393" s="208"/>
      <c r="M393" s="209"/>
      <c r="N393" s="210"/>
      <c r="O393" s="210"/>
      <c r="P393" s="210"/>
      <c r="Q393" s="210"/>
      <c r="R393" s="210"/>
      <c r="S393" s="210"/>
      <c r="T393" s="211"/>
      <c r="AT393" s="212" t="s">
        <v>186</v>
      </c>
      <c r="AU393" s="212" t="s">
        <v>160</v>
      </c>
      <c r="AV393" s="11" t="s">
        <v>83</v>
      </c>
      <c r="AW393" s="11" t="s">
        <v>38</v>
      </c>
      <c r="AX393" s="11" t="s">
        <v>75</v>
      </c>
      <c r="AY393" s="212" t="s">
        <v>147</v>
      </c>
    </row>
    <row r="394" spans="2:65" s="11" customFormat="1">
      <c r="B394" s="202"/>
      <c r="C394" s="203"/>
      <c r="D394" s="204" t="s">
        <v>186</v>
      </c>
      <c r="E394" s="205" t="s">
        <v>21</v>
      </c>
      <c r="F394" s="206" t="s">
        <v>582</v>
      </c>
      <c r="G394" s="203"/>
      <c r="H394" s="205" t="s">
        <v>21</v>
      </c>
      <c r="I394" s="207"/>
      <c r="J394" s="203"/>
      <c r="K394" s="203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186</v>
      </c>
      <c r="AU394" s="212" t="s">
        <v>160</v>
      </c>
      <c r="AV394" s="11" t="s">
        <v>83</v>
      </c>
      <c r="AW394" s="11" t="s">
        <v>38</v>
      </c>
      <c r="AX394" s="11" t="s">
        <v>75</v>
      </c>
      <c r="AY394" s="212" t="s">
        <v>147</v>
      </c>
    </row>
    <row r="395" spans="2:65" s="12" customFormat="1">
      <c r="B395" s="213"/>
      <c r="C395" s="214"/>
      <c r="D395" s="204" t="s">
        <v>186</v>
      </c>
      <c r="E395" s="215" t="s">
        <v>21</v>
      </c>
      <c r="F395" s="216" t="s">
        <v>583</v>
      </c>
      <c r="G395" s="214"/>
      <c r="H395" s="217">
        <v>266.52</v>
      </c>
      <c r="I395" s="218"/>
      <c r="J395" s="214"/>
      <c r="K395" s="214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186</v>
      </c>
      <c r="AU395" s="223" t="s">
        <v>160</v>
      </c>
      <c r="AV395" s="12" t="s">
        <v>85</v>
      </c>
      <c r="AW395" s="12" t="s">
        <v>38</v>
      </c>
      <c r="AX395" s="12" t="s">
        <v>75</v>
      </c>
      <c r="AY395" s="223" t="s">
        <v>147</v>
      </c>
    </row>
    <row r="396" spans="2:65" s="1" customFormat="1" ht="25.5" customHeight="1">
      <c r="B396" s="39"/>
      <c r="C396" s="190" t="s">
        <v>735</v>
      </c>
      <c r="D396" s="190" t="s">
        <v>150</v>
      </c>
      <c r="E396" s="191" t="s">
        <v>736</v>
      </c>
      <c r="F396" s="192" t="s">
        <v>737</v>
      </c>
      <c r="G396" s="193" t="s">
        <v>268</v>
      </c>
      <c r="H396" s="194">
        <v>1502.309</v>
      </c>
      <c r="I396" s="195"/>
      <c r="J396" s="196">
        <f>ROUND(I396*H396,2)</f>
        <v>0</v>
      </c>
      <c r="K396" s="192" t="s">
        <v>154</v>
      </c>
      <c r="L396" s="59"/>
      <c r="M396" s="197" t="s">
        <v>21</v>
      </c>
      <c r="N396" s="198" t="s">
        <v>46</v>
      </c>
      <c r="O396" s="40"/>
      <c r="P396" s="199">
        <f>O396*H396</f>
        <v>0</v>
      </c>
      <c r="Q396" s="199">
        <v>0</v>
      </c>
      <c r="R396" s="199">
        <f>Q396*H396</f>
        <v>0</v>
      </c>
      <c r="S396" s="199">
        <v>0</v>
      </c>
      <c r="T396" s="200">
        <f>S396*H396</f>
        <v>0</v>
      </c>
      <c r="AR396" s="22" t="s">
        <v>166</v>
      </c>
      <c r="AT396" s="22" t="s">
        <v>150</v>
      </c>
      <c r="AU396" s="22" t="s">
        <v>160</v>
      </c>
      <c r="AY396" s="22" t="s">
        <v>147</v>
      </c>
      <c r="BE396" s="201">
        <f>IF(N396="základní",J396,0)</f>
        <v>0</v>
      </c>
      <c r="BF396" s="201">
        <f>IF(N396="snížená",J396,0)</f>
        <v>0</v>
      </c>
      <c r="BG396" s="201">
        <f>IF(N396="zákl. přenesená",J396,0)</f>
        <v>0</v>
      </c>
      <c r="BH396" s="201">
        <f>IF(N396="sníž. přenesená",J396,0)</f>
        <v>0</v>
      </c>
      <c r="BI396" s="201">
        <f>IF(N396="nulová",J396,0)</f>
        <v>0</v>
      </c>
      <c r="BJ396" s="22" t="s">
        <v>83</v>
      </c>
      <c r="BK396" s="201">
        <f>ROUND(I396*H396,2)</f>
        <v>0</v>
      </c>
      <c r="BL396" s="22" t="s">
        <v>166</v>
      </c>
      <c r="BM396" s="22" t="s">
        <v>738</v>
      </c>
    </row>
    <row r="397" spans="2:65" s="11" customFormat="1">
      <c r="B397" s="202"/>
      <c r="C397" s="203"/>
      <c r="D397" s="204" t="s">
        <v>186</v>
      </c>
      <c r="E397" s="205" t="s">
        <v>21</v>
      </c>
      <c r="F397" s="206" t="s">
        <v>572</v>
      </c>
      <c r="G397" s="203"/>
      <c r="H397" s="205" t="s">
        <v>21</v>
      </c>
      <c r="I397" s="207"/>
      <c r="J397" s="203"/>
      <c r="K397" s="203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186</v>
      </c>
      <c r="AU397" s="212" t="s">
        <v>160</v>
      </c>
      <c r="AV397" s="11" t="s">
        <v>83</v>
      </c>
      <c r="AW397" s="11" t="s">
        <v>38</v>
      </c>
      <c r="AX397" s="11" t="s">
        <v>75</v>
      </c>
      <c r="AY397" s="212" t="s">
        <v>147</v>
      </c>
    </row>
    <row r="398" spans="2:65" s="11" customFormat="1">
      <c r="B398" s="202"/>
      <c r="C398" s="203"/>
      <c r="D398" s="204" t="s">
        <v>186</v>
      </c>
      <c r="E398" s="205" t="s">
        <v>21</v>
      </c>
      <c r="F398" s="206" t="s">
        <v>573</v>
      </c>
      <c r="G398" s="203"/>
      <c r="H398" s="205" t="s">
        <v>21</v>
      </c>
      <c r="I398" s="207"/>
      <c r="J398" s="203"/>
      <c r="K398" s="203"/>
      <c r="L398" s="208"/>
      <c r="M398" s="209"/>
      <c r="N398" s="210"/>
      <c r="O398" s="210"/>
      <c r="P398" s="210"/>
      <c r="Q398" s="210"/>
      <c r="R398" s="210"/>
      <c r="S398" s="210"/>
      <c r="T398" s="211"/>
      <c r="AT398" s="212" t="s">
        <v>186</v>
      </c>
      <c r="AU398" s="212" t="s">
        <v>160</v>
      </c>
      <c r="AV398" s="11" t="s">
        <v>83</v>
      </c>
      <c r="AW398" s="11" t="s">
        <v>38</v>
      </c>
      <c r="AX398" s="11" t="s">
        <v>75</v>
      </c>
      <c r="AY398" s="212" t="s">
        <v>147</v>
      </c>
    </row>
    <row r="399" spans="2:65" s="12" customFormat="1">
      <c r="B399" s="213"/>
      <c r="C399" s="214"/>
      <c r="D399" s="204" t="s">
        <v>186</v>
      </c>
      <c r="E399" s="215" t="s">
        <v>21</v>
      </c>
      <c r="F399" s="216" t="s">
        <v>574</v>
      </c>
      <c r="G399" s="214"/>
      <c r="H399" s="217">
        <v>661.27599999999995</v>
      </c>
      <c r="I399" s="218"/>
      <c r="J399" s="214"/>
      <c r="K399" s="214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186</v>
      </c>
      <c r="AU399" s="223" t="s">
        <v>160</v>
      </c>
      <c r="AV399" s="12" t="s">
        <v>85</v>
      </c>
      <c r="AW399" s="12" t="s">
        <v>38</v>
      </c>
      <c r="AX399" s="12" t="s">
        <v>75</v>
      </c>
      <c r="AY399" s="223" t="s">
        <v>147</v>
      </c>
    </row>
    <row r="400" spans="2:65" s="11" customFormat="1">
      <c r="B400" s="202"/>
      <c r="C400" s="203"/>
      <c r="D400" s="204" t="s">
        <v>186</v>
      </c>
      <c r="E400" s="205" t="s">
        <v>21</v>
      </c>
      <c r="F400" s="206" t="s">
        <v>575</v>
      </c>
      <c r="G400" s="203"/>
      <c r="H400" s="205" t="s">
        <v>21</v>
      </c>
      <c r="I400" s="207"/>
      <c r="J400" s="203"/>
      <c r="K400" s="203"/>
      <c r="L400" s="208"/>
      <c r="M400" s="209"/>
      <c r="N400" s="210"/>
      <c r="O400" s="210"/>
      <c r="P400" s="210"/>
      <c r="Q400" s="210"/>
      <c r="R400" s="210"/>
      <c r="S400" s="210"/>
      <c r="T400" s="211"/>
      <c r="AT400" s="212" t="s">
        <v>186</v>
      </c>
      <c r="AU400" s="212" t="s">
        <v>160</v>
      </c>
      <c r="AV400" s="11" t="s">
        <v>83</v>
      </c>
      <c r="AW400" s="11" t="s">
        <v>38</v>
      </c>
      <c r="AX400" s="11" t="s">
        <v>75</v>
      </c>
      <c r="AY400" s="212" t="s">
        <v>147</v>
      </c>
    </row>
    <row r="401" spans="2:65" s="11" customFormat="1">
      <c r="B401" s="202"/>
      <c r="C401" s="203"/>
      <c r="D401" s="204" t="s">
        <v>186</v>
      </c>
      <c r="E401" s="205" t="s">
        <v>21</v>
      </c>
      <c r="F401" s="206" t="s">
        <v>576</v>
      </c>
      <c r="G401" s="203"/>
      <c r="H401" s="205" t="s">
        <v>21</v>
      </c>
      <c r="I401" s="207"/>
      <c r="J401" s="203"/>
      <c r="K401" s="203"/>
      <c r="L401" s="208"/>
      <c r="M401" s="209"/>
      <c r="N401" s="210"/>
      <c r="O401" s="210"/>
      <c r="P401" s="210"/>
      <c r="Q401" s="210"/>
      <c r="R401" s="210"/>
      <c r="S401" s="210"/>
      <c r="T401" s="211"/>
      <c r="AT401" s="212" t="s">
        <v>186</v>
      </c>
      <c r="AU401" s="212" t="s">
        <v>160</v>
      </c>
      <c r="AV401" s="11" t="s">
        <v>83</v>
      </c>
      <c r="AW401" s="11" t="s">
        <v>38</v>
      </c>
      <c r="AX401" s="11" t="s">
        <v>75</v>
      </c>
      <c r="AY401" s="212" t="s">
        <v>147</v>
      </c>
    </row>
    <row r="402" spans="2:65" s="12" customFormat="1">
      <c r="B402" s="213"/>
      <c r="C402" s="214"/>
      <c r="D402" s="204" t="s">
        <v>186</v>
      </c>
      <c r="E402" s="215" t="s">
        <v>21</v>
      </c>
      <c r="F402" s="216" t="s">
        <v>577</v>
      </c>
      <c r="G402" s="214"/>
      <c r="H402" s="217">
        <v>567.29</v>
      </c>
      <c r="I402" s="218"/>
      <c r="J402" s="214"/>
      <c r="K402" s="214"/>
      <c r="L402" s="219"/>
      <c r="M402" s="220"/>
      <c r="N402" s="221"/>
      <c r="O402" s="221"/>
      <c r="P402" s="221"/>
      <c r="Q402" s="221"/>
      <c r="R402" s="221"/>
      <c r="S402" s="221"/>
      <c r="T402" s="222"/>
      <c r="AT402" s="223" t="s">
        <v>186</v>
      </c>
      <c r="AU402" s="223" t="s">
        <v>160</v>
      </c>
      <c r="AV402" s="12" t="s">
        <v>85</v>
      </c>
      <c r="AW402" s="12" t="s">
        <v>38</v>
      </c>
      <c r="AX402" s="12" t="s">
        <v>75</v>
      </c>
      <c r="AY402" s="223" t="s">
        <v>147</v>
      </c>
    </row>
    <row r="403" spans="2:65" s="11" customFormat="1">
      <c r="B403" s="202"/>
      <c r="C403" s="203"/>
      <c r="D403" s="204" t="s">
        <v>186</v>
      </c>
      <c r="E403" s="205" t="s">
        <v>21</v>
      </c>
      <c r="F403" s="206" t="s">
        <v>578</v>
      </c>
      <c r="G403" s="203"/>
      <c r="H403" s="205" t="s">
        <v>21</v>
      </c>
      <c r="I403" s="207"/>
      <c r="J403" s="203"/>
      <c r="K403" s="203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186</v>
      </c>
      <c r="AU403" s="212" t="s">
        <v>160</v>
      </c>
      <c r="AV403" s="11" t="s">
        <v>83</v>
      </c>
      <c r="AW403" s="11" t="s">
        <v>38</v>
      </c>
      <c r="AX403" s="11" t="s">
        <v>75</v>
      </c>
      <c r="AY403" s="212" t="s">
        <v>147</v>
      </c>
    </row>
    <row r="404" spans="2:65" s="11" customFormat="1">
      <c r="B404" s="202"/>
      <c r="C404" s="203"/>
      <c r="D404" s="204" t="s">
        <v>186</v>
      </c>
      <c r="E404" s="205" t="s">
        <v>21</v>
      </c>
      <c r="F404" s="206" t="s">
        <v>579</v>
      </c>
      <c r="G404" s="203"/>
      <c r="H404" s="205" t="s">
        <v>21</v>
      </c>
      <c r="I404" s="207"/>
      <c r="J404" s="203"/>
      <c r="K404" s="203"/>
      <c r="L404" s="208"/>
      <c r="M404" s="209"/>
      <c r="N404" s="210"/>
      <c r="O404" s="210"/>
      <c r="P404" s="210"/>
      <c r="Q404" s="210"/>
      <c r="R404" s="210"/>
      <c r="S404" s="210"/>
      <c r="T404" s="211"/>
      <c r="AT404" s="212" t="s">
        <v>186</v>
      </c>
      <c r="AU404" s="212" t="s">
        <v>160</v>
      </c>
      <c r="AV404" s="11" t="s">
        <v>83</v>
      </c>
      <c r="AW404" s="11" t="s">
        <v>38</v>
      </c>
      <c r="AX404" s="11" t="s">
        <v>75</v>
      </c>
      <c r="AY404" s="212" t="s">
        <v>147</v>
      </c>
    </row>
    <row r="405" spans="2:65" s="12" customFormat="1">
      <c r="B405" s="213"/>
      <c r="C405" s="214"/>
      <c r="D405" s="204" t="s">
        <v>186</v>
      </c>
      <c r="E405" s="215" t="s">
        <v>21</v>
      </c>
      <c r="F405" s="216" t="s">
        <v>580</v>
      </c>
      <c r="G405" s="214"/>
      <c r="H405" s="217">
        <v>273.74299999999999</v>
      </c>
      <c r="I405" s="218"/>
      <c r="J405" s="214"/>
      <c r="K405" s="214"/>
      <c r="L405" s="219"/>
      <c r="M405" s="220"/>
      <c r="N405" s="221"/>
      <c r="O405" s="221"/>
      <c r="P405" s="221"/>
      <c r="Q405" s="221"/>
      <c r="R405" s="221"/>
      <c r="S405" s="221"/>
      <c r="T405" s="222"/>
      <c r="AT405" s="223" t="s">
        <v>186</v>
      </c>
      <c r="AU405" s="223" t="s">
        <v>160</v>
      </c>
      <c r="AV405" s="12" t="s">
        <v>85</v>
      </c>
      <c r="AW405" s="12" t="s">
        <v>38</v>
      </c>
      <c r="AX405" s="12" t="s">
        <v>75</v>
      </c>
      <c r="AY405" s="223" t="s">
        <v>147</v>
      </c>
    </row>
    <row r="406" spans="2:65" s="1" customFormat="1" ht="25.5" customHeight="1">
      <c r="B406" s="39"/>
      <c r="C406" s="190" t="s">
        <v>739</v>
      </c>
      <c r="D406" s="190" t="s">
        <v>150</v>
      </c>
      <c r="E406" s="191" t="s">
        <v>740</v>
      </c>
      <c r="F406" s="192" t="s">
        <v>741</v>
      </c>
      <c r="G406" s="193" t="s">
        <v>268</v>
      </c>
      <c r="H406" s="194">
        <v>1228.566</v>
      </c>
      <c r="I406" s="195"/>
      <c r="J406" s="196">
        <f>ROUND(I406*H406,2)</f>
        <v>0</v>
      </c>
      <c r="K406" s="192" t="s">
        <v>154</v>
      </c>
      <c r="L406" s="59"/>
      <c r="M406" s="197" t="s">
        <v>21</v>
      </c>
      <c r="N406" s="198" t="s">
        <v>46</v>
      </c>
      <c r="O406" s="40"/>
      <c r="P406" s="199">
        <f>O406*H406</f>
        <v>0</v>
      </c>
      <c r="Q406" s="199">
        <v>0</v>
      </c>
      <c r="R406" s="199">
        <f>Q406*H406</f>
        <v>0</v>
      </c>
      <c r="S406" s="199">
        <v>0</v>
      </c>
      <c r="T406" s="200">
        <f>S406*H406</f>
        <v>0</v>
      </c>
      <c r="AR406" s="22" t="s">
        <v>166</v>
      </c>
      <c r="AT406" s="22" t="s">
        <v>150</v>
      </c>
      <c r="AU406" s="22" t="s">
        <v>160</v>
      </c>
      <c r="AY406" s="22" t="s">
        <v>147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22" t="s">
        <v>83</v>
      </c>
      <c r="BK406" s="201">
        <f>ROUND(I406*H406,2)</f>
        <v>0</v>
      </c>
      <c r="BL406" s="22" t="s">
        <v>166</v>
      </c>
      <c r="BM406" s="22" t="s">
        <v>742</v>
      </c>
    </row>
    <row r="407" spans="2:65" s="11" customFormat="1">
      <c r="B407" s="202"/>
      <c r="C407" s="203"/>
      <c r="D407" s="204" t="s">
        <v>186</v>
      </c>
      <c r="E407" s="205" t="s">
        <v>21</v>
      </c>
      <c r="F407" s="206" t="s">
        <v>572</v>
      </c>
      <c r="G407" s="203"/>
      <c r="H407" s="205" t="s">
        <v>21</v>
      </c>
      <c r="I407" s="207"/>
      <c r="J407" s="203"/>
      <c r="K407" s="203"/>
      <c r="L407" s="208"/>
      <c r="M407" s="209"/>
      <c r="N407" s="210"/>
      <c r="O407" s="210"/>
      <c r="P407" s="210"/>
      <c r="Q407" s="210"/>
      <c r="R407" s="210"/>
      <c r="S407" s="210"/>
      <c r="T407" s="211"/>
      <c r="AT407" s="212" t="s">
        <v>186</v>
      </c>
      <c r="AU407" s="212" t="s">
        <v>160</v>
      </c>
      <c r="AV407" s="11" t="s">
        <v>83</v>
      </c>
      <c r="AW407" s="11" t="s">
        <v>38</v>
      </c>
      <c r="AX407" s="11" t="s">
        <v>75</v>
      </c>
      <c r="AY407" s="212" t="s">
        <v>147</v>
      </c>
    </row>
    <row r="408" spans="2:65" s="11" customFormat="1">
      <c r="B408" s="202"/>
      <c r="C408" s="203"/>
      <c r="D408" s="204" t="s">
        <v>186</v>
      </c>
      <c r="E408" s="205" t="s">
        <v>21</v>
      </c>
      <c r="F408" s="206" t="s">
        <v>573</v>
      </c>
      <c r="G408" s="203"/>
      <c r="H408" s="205" t="s">
        <v>21</v>
      </c>
      <c r="I408" s="207"/>
      <c r="J408" s="203"/>
      <c r="K408" s="203"/>
      <c r="L408" s="208"/>
      <c r="M408" s="209"/>
      <c r="N408" s="210"/>
      <c r="O408" s="210"/>
      <c r="P408" s="210"/>
      <c r="Q408" s="210"/>
      <c r="R408" s="210"/>
      <c r="S408" s="210"/>
      <c r="T408" s="211"/>
      <c r="AT408" s="212" t="s">
        <v>186</v>
      </c>
      <c r="AU408" s="212" t="s">
        <v>160</v>
      </c>
      <c r="AV408" s="11" t="s">
        <v>83</v>
      </c>
      <c r="AW408" s="11" t="s">
        <v>38</v>
      </c>
      <c r="AX408" s="11" t="s">
        <v>75</v>
      </c>
      <c r="AY408" s="212" t="s">
        <v>147</v>
      </c>
    </row>
    <row r="409" spans="2:65" s="12" customFormat="1">
      <c r="B409" s="213"/>
      <c r="C409" s="214"/>
      <c r="D409" s="204" t="s">
        <v>186</v>
      </c>
      <c r="E409" s="215" t="s">
        <v>21</v>
      </c>
      <c r="F409" s="216" t="s">
        <v>574</v>
      </c>
      <c r="G409" s="214"/>
      <c r="H409" s="217">
        <v>661.27599999999995</v>
      </c>
      <c r="I409" s="218"/>
      <c r="J409" s="214"/>
      <c r="K409" s="214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186</v>
      </c>
      <c r="AU409" s="223" t="s">
        <v>160</v>
      </c>
      <c r="AV409" s="12" t="s">
        <v>85</v>
      </c>
      <c r="AW409" s="12" t="s">
        <v>38</v>
      </c>
      <c r="AX409" s="12" t="s">
        <v>75</v>
      </c>
      <c r="AY409" s="223" t="s">
        <v>147</v>
      </c>
    </row>
    <row r="410" spans="2:65" s="11" customFormat="1">
      <c r="B410" s="202"/>
      <c r="C410" s="203"/>
      <c r="D410" s="204" t="s">
        <v>186</v>
      </c>
      <c r="E410" s="205" t="s">
        <v>21</v>
      </c>
      <c r="F410" s="206" t="s">
        <v>575</v>
      </c>
      <c r="G410" s="203"/>
      <c r="H410" s="205" t="s">
        <v>21</v>
      </c>
      <c r="I410" s="207"/>
      <c r="J410" s="203"/>
      <c r="K410" s="203"/>
      <c r="L410" s="208"/>
      <c r="M410" s="209"/>
      <c r="N410" s="210"/>
      <c r="O410" s="210"/>
      <c r="P410" s="210"/>
      <c r="Q410" s="210"/>
      <c r="R410" s="210"/>
      <c r="S410" s="210"/>
      <c r="T410" s="211"/>
      <c r="AT410" s="212" t="s">
        <v>186</v>
      </c>
      <c r="AU410" s="212" t="s">
        <v>160</v>
      </c>
      <c r="AV410" s="11" t="s">
        <v>83</v>
      </c>
      <c r="AW410" s="11" t="s">
        <v>38</v>
      </c>
      <c r="AX410" s="11" t="s">
        <v>75</v>
      </c>
      <c r="AY410" s="212" t="s">
        <v>147</v>
      </c>
    </row>
    <row r="411" spans="2:65" s="11" customFormat="1">
      <c r="B411" s="202"/>
      <c r="C411" s="203"/>
      <c r="D411" s="204" t="s">
        <v>186</v>
      </c>
      <c r="E411" s="205" t="s">
        <v>21</v>
      </c>
      <c r="F411" s="206" t="s">
        <v>576</v>
      </c>
      <c r="G411" s="203"/>
      <c r="H411" s="205" t="s">
        <v>21</v>
      </c>
      <c r="I411" s="207"/>
      <c r="J411" s="203"/>
      <c r="K411" s="203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186</v>
      </c>
      <c r="AU411" s="212" t="s">
        <v>160</v>
      </c>
      <c r="AV411" s="11" t="s">
        <v>83</v>
      </c>
      <c r="AW411" s="11" t="s">
        <v>38</v>
      </c>
      <c r="AX411" s="11" t="s">
        <v>75</v>
      </c>
      <c r="AY411" s="212" t="s">
        <v>147</v>
      </c>
    </row>
    <row r="412" spans="2:65" s="12" customFormat="1">
      <c r="B412" s="213"/>
      <c r="C412" s="214"/>
      <c r="D412" s="204" t="s">
        <v>186</v>
      </c>
      <c r="E412" s="215" t="s">
        <v>21</v>
      </c>
      <c r="F412" s="216" t="s">
        <v>577</v>
      </c>
      <c r="G412" s="214"/>
      <c r="H412" s="217">
        <v>567.29</v>
      </c>
      <c r="I412" s="218"/>
      <c r="J412" s="214"/>
      <c r="K412" s="214"/>
      <c r="L412" s="219"/>
      <c r="M412" s="220"/>
      <c r="N412" s="221"/>
      <c r="O412" s="221"/>
      <c r="P412" s="221"/>
      <c r="Q412" s="221"/>
      <c r="R412" s="221"/>
      <c r="S412" s="221"/>
      <c r="T412" s="222"/>
      <c r="AT412" s="223" t="s">
        <v>186</v>
      </c>
      <c r="AU412" s="223" t="s">
        <v>160</v>
      </c>
      <c r="AV412" s="12" t="s">
        <v>85</v>
      </c>
      <c r="AW412" s="12" t="s">
        <v>38</v>
      </c>
      <c r="AX412" s="12" t="s">
        <v>75</v>
      </c>
      <c r="AY412" s="223" t="s">
        <v>147</v>
      </c>
    </row>
    <row r="413" spans="2:65" s="10" customFormat="1" ht="22.35" customHeight="1">
      <c r="B413" s="174"/>
      <c r="C413" s="175"/>
      <c r="D413" s="176" t="s">
        <v>74</v>
      </c>
      <c r="E413" s="188" t="s">
        <v>743</v>
      </c>
      <c r="F413" s="188" t="s">
        <v>744</v>
      </c>
      <c r="G413" s="175"/>
      <c r="H413" s="175"/>
      <c r="I413" s="178"/>
      <c r="J413" s="189">
        <f>BK413</f>
        <v>0</v>
      </c>
      <c r="K413" s="175"/>
      <c r="L413" s="180"/>
      <c r="M413" s="181"/>
      <c r="N413" s="182"/>
      <c r="O413" s="182"/>
      <c r="P413" s="183">
        <f>SUM(P414:P429)</f>
        <v>0</v>
      </c>
      <c r="Q413" s="182"/>
      <c r="R413" s="183">
        <f>SUM(R414:R429)</f>
        <v>0</v>
      </c>
      <c r="S413" s="182"/>
      <c r="T413" s="184">
        <f>SUM(T414:T429)</f>
        <v>0</v>
      </c>
      <c r="AR413" s="185" t="s">
        <v>83</v>
      </c>
      <c r="AT413" s="186" t="s">
        <v>74</v>
      </c>
      <c r="AU413" s="186" t="s">
        <v>85</v>
      </c>
      <c r="AY413" s="185" t="s">
        <v>147</v>
      </c>
      <c r="BK413" s="187">
        <f>SUM(BK414:BK429)</f>
        <v>0</v>
      </c>
    </row>
    <row r="414" spans="2:65" s="1" customFormat="1" ht="25.5" customHeight="1">
      <c r="B414" s="39"/>
      <c r="C414" s="190" t="s">
        <v>745</v>
      </c>
      <c r="D414" s="190" t="s">
        <v>150</v>
      </c>
      <c r="E414" s="191" t="s">
        <v>746</v>
      </c>
      <c r="F414" s="192" t="s">
        <v>747</v>
      </c>
      <c r="G414" s="193" t="s">
        <v>268</v>
      </c>
      <c r="H414" s="194">
        <v>266.52</v>
      </c>
      <c r="I414" s="195"/>
      <c r="J414" s="196">
        <f>ROUND(I414*H414,2)</f>
        <v>0</v>
      </c>
      <c r="K414" s="192" t="s">
        <v>154</v>
      </c>
      <c r="L414" s="59"/>
      <c r="M414" s="197" t="s">
        <v>21</v>
      </c>
      <c r="N414" s="198" t="s">
        <v>46</v>
      </c>
      <c r="O414" s="40"/>
      <c r="P414" s="199">
        <f>O414*H414</f>
        <v>0</v>
      </c>
      <c r="Q414" s="199">
        <v>0</v>
      </c>
      <c r="R414" s="199">
        <f>Q414*H414</f>
        <v>0</v>
      </c>
      <c r="S414" s="199">
        <v>0</v>
      </c>
      <c r="T414" s="200">
        <f>S414*H414</f>
        <v>0</v>
      </c>
      <c r="AR414" s="22" t="s">
        <v>166</v>
      </c>
      <c r="AT414" s="22" t="s">
        <v>150</v>
      </c>
      <c r="AU414" s="22" t="s">
        <v>160</v>
      </c>
      <c r="AY414" s="22" t="s">
        <v>147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22" t="s">
        <v>83</v>
      </c>
      <c r="BK414" s="201">
        <f>ROUND(I414*H414,2)</f>
        <v>0</v>
      </c>
      <c r="BL414" s="22" t="s">
        <v>166</v>
      </c>
      <c r="BM414" s="22" t="s">
        <v>748</v>
      </c>
    </row>
    <row r="415" spans="2:65" s="11" customFormat="1">
      <c r="B415" s="202"/>
      <c r="C415" s="203"/>
      <c r="D415" s="204" t="s">
        <v>186</v>
      </c>
      <c r="E415" s="205" t="s">
        <v>21</v>
      </c>
      <c r="F415" s="206" t="s">
        <v>581</v>
      </c>
      <c r="G415" s="203"/>
      <c r="H415" s="205" t="s">
        <v>21</v>
      </c>
      <c r="I415" s="207"/>
      <c r="J415" s="203"/>
      <c r="K415" s="203"/>
      <c r="L415" s="208"/>
      <c r="M415" s="209"/>
      <c r="N415" s="210"/>
      <c r="O415" s="210"/>
      <c r="P415" s="210"/>
      <c r="Q415" s="210"/>
      <c r="R415" s="210"/>
      <c r="S415" s="210"/>
      <c r="T415" s="211"/>
      <c r="AT415" s="212" t="s">
        <v>186</v>
      </c>
      <c r="AU415" s="212" t="s">
        <v>160</v>
      </c>
      <c r="AV415" s="11" t="s">
        <v>83</v>
      </c>
      <c r="AW415" s="11" t="s">
        <v>38</v>
      </c>
      <c r="AX415" s="11" t="s">
        <v>75</v>
      </c>
      <c r="AY415" s="212" t="s">
        <v>147</v>
      </c>
    </row>
    <row r="416" spans="2:65" s="11" customFormat="1">
      <c r="B416" s="202"/>
      <c r="C416" s="203"/>
      <c r="D416" s="204" t="s">
        <v>186</v>
      </c>
      <c r="E416" s="205" t="s">
        <v>21</v>
      </c>
      <c r="F416" s="206" t="s">
        <v>582</v>
      </c>
      <c r="G416" s="203"/>
      <c r="H416" s="205" t="s">
        <v>21</v>
      </c>
      <c r="I416" s="207"/>
      <c r="J416" s="203"/>
      <c r="K416" s="203"/>
      <c r="L416" s="208"/>
      <c r="M416" s="209"/>
      <c r="N416" s="210"/>
      <c r="O416" s="210"/>
      <c r="P416" s="210"/>
      <c r="Q416" s="210"/>
      <c r="R416" s="210"/>
      <c r="S416" s="210"/>
      <c r="T416" s="211"/>
      <c r="AT416" s="212" t="s">
        <v>186</v>
      </c>
      <c r="AU416" s="212" t="s">
        <v>160</v>
      </c>
      <c r="AV416" s="11" t="s">
        <v>83</v>
      </c>
      <c r="AW416" s="11" t="s">
        <v>38</v>
      </c>
      <c r="AX416" s="11" t="s">
        <v>75</v>
      </c>
      <c r="AY416" s="212" t="s">
        <v>147</v>
      </c>
    </row>
    <row r="417" spans="2:65" s="12" customFormat="1">
      <c r="B417" s="213"/>
      <c r="C417" s="214"/>
      <c r="D417" s="204" t="s">
        <v>186</v>
      </c>
      <c r="E417" s="215" t="s">
        <v>21</v>
      </c>
      <c r="F417" s="216" t="s">
        <v>583</v>
      </c>
      <c r="G417" s="214"/>
      <c r="H417" s="217">
        <v>266.52</v>
      </c>
      <c r="I417" s="218"/>
      <c r="J417" s="214"/>
      <c r="K417" s="214"/>
      <c r="L417" s="219"/>
      <c r="M417" s="220"/>
      <c r="N417" s="221"/>
      <c r="O417" s="221"/>
      <c r="P417" s="221"/>
      <c r="Q417" s="221"/>
      <c r="R417" s="221"/>
      <c r="S417" s="221"/>
      <c r="T417" s="222"/>
      <c r="AT417" s="223" t="s">
        <v>186</v>
      </c>
      <c r="AU417" s="223" t="s">
        <v>160</v>
      </c>
      <c r="AV417" s="12" t="s">
        <v>85</v>
      </c>
      <c r="AW417" s="12" t="s">
        <v>38</v>
      </c>
      <c r="AX417" s="12" t="s">
        <v>75</v>
      </c>
      <c r="AY417" s="223" t="s">
        <v>147</v>
      </c>
    </row>
    <row r="418" spans="2:65" s="1" customFormat="1" ht="25.5" customHeight="1">
      <c r="B418" s="39"/>
      <c r="C418" s="190" t="s">
        <v>749</v>
      </c>
      <c r="D418" s="190" t="s">
        <v>150</v>
      </c>
      <c r="E418" s="191" t="s">
        <v>750</v>
      </c>
      <c r="F418" s="192" t="s">
        <v>751</v>
      </c>
      <c r="G418" s="193" t="s">
        <v>268</v>
      </c>
      <c r="H418" s="194">
        <v>567.29</v>
      </c>
      <c r="I418" s="195"/>
      <c r="J418" s="196">
        <f>ROUND(I418*H418,2)</f>
        <v>0</v>
      </c>
      <c r="K418" s="192" t="s">
        <v>21</v>
      </c>
      <c r="L418" s="59"/>
      <c r="M418" s="197" t="s">
        <v>21</v>
      </c>
      <c r="N418" s="198" t="s">
        <v>46</v>
      </c>
      <c r="O418" s="40"/>
      <c r="P418" s="199">
        <f>O418*H418</f>
        <v>0</v>
      </c>
      <c r="Q418" s="199">
        <v>0</v>
      </c>
      <c r="R418" s="199">
        <f>Q418*H418</f>
        <v>0</v>
      </c>
      <c r="S418" s="199">
        <v>0</v>
      </c>
      <c r="T418" s="200">
        <f>S418*H418</f>
        <v>0</v>
      </c>
      <c r="AR418" s="22" t="s">
        <v>166</v>
      </c>
      <c r="AT418" s="22" t="s">
        <v>150</v>
      </c>
      <c r="AU418" s="22" t="s">
        <v>160</v>
      </c>
      <c r="AY418" s="22" t="s">
        <v>147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22" t="s">
        <v>83</v>
      </c>
      <c r="BK418" s="201">
        <f>ROUND(I418*H418,2)</f>
        <v>0</v>
      </c>
      <c r="BL418" s="22" t="s">
        <v>166</v>
      </c>
      <c r="BM418" s="22" t="s">
        <v>752</v>
      </c>
    </row>
    <row r="419" spans="2:65" s="11" customFormat="1">
      <c r="B419" s="202"/>
      <c r="C419" s="203"/>
      <c r="D419" s="204" t="s">
        <v>186</v>
      </c>
      <c r="E419" s="205" t="s">
        <v>21</v>
      </c>
      <c r="F419" s="206" t="s">
        <v>576</v>
      </c>
      <c r="G419" s="203"/>
      <c r="H419" s="205" t="s">
        <v>21</v>
      </c>
      <c r="I419" s="207"/>
      <c r="J419" s="203"/>
      <c r="K419" s="203"/>
      <c r="L419" s="208"/>
      <c r="M419" s="209"/>
      <c r="N419" s="210"/>
      <c r="O419" s="210"/>
      <c r="P419" s="210"/>
      <c r="Q419" s="210"/>
      <c r="R419" s="210"/>
      <c r="S419" s="210"/>
      <c r="T419" s="211"/>
      <c r="AT419" s="212" t="s">
        <v>186</v>
      </c>
      <c r="AU419" s="212" t="s">
        <v>160</v>
      </c>
      <c r="AV419" s="11" t="s">
        <v>83</v>
      </c>
      <c r="AW419" s="11" t="s">
        <v>38</v>
      </c>
      <c r="AX419" s="11" t="s">
        <v>75</v>
      </c>
      <c r="AY419" s="212" t="s">
        <v>147</v>
      </c>
    </row>
    <row r="420" spans="2:65" s="12" customFormat="1">
      <c r="B420" s="213"/>
      <c r="C420" s="214"/>
      <c r="D420" s="204" t="s">
        <v>186</v>
      </c>
      <c r="E420" s="215" t="s">
        <v>21</v>
      </c>
      <c r="F420" s="216" t="s">
        <v>577</v>
      </c>
      <c r="G420" s="214"/>
      <c r="H420" s="217">
        <v>567.29</v>
      </c>
      <c r="I420" s="218"/>
      <c r="J420" s="214"/>
      <c r="K420" s="214"/>
      <c r="L420" s="219"/>
      <c r="M420" s="220"/>
      <c r="N420" s="221"/>
      <c r="O420" s="221"/>
      <c r="P420" s="221"/>
      <c r="Q420" s="221"/>
      <c r="R420" s="221"/>
      <c r="S420" s="221"/>
      <c r="T420" s="222"/>
      <c r="AT420" s="223" t="s">
        <v>186</v>
      </c>
      <c r="AU420" s="223" t="s">
        <v>160</v>
      </c>
      <c r="AV420" s="12" t="s">
        <v>85</v>
      </c>
      <c r="AW420" s="12" t="s">
        <v>38</v>
      </c>
      <c r="AX420" s="12" t="s">
        <v>75</v>
      </c>
      <c r="AY420" s="223" t="s">
        <v>147</v>
      </c>
    </row>
    <row r="421" spans="2:65" s="1" customFormat="1" ht="25.5" customHeight="1">
      <c r="B421" s="39"/>
      <c r="C421" s="190" t="s">
        <v>715</v>
      </c>
      <c r="D421" s="190" t="s">
        <v>150</v>
      </c>
      <c r="E421" s="191" t="s">
        <v>753</v>
      </c>
      <c r="F421" s="192" t="s">
        <v>754</v>
      </c>
      <c r="G421" s="193" t="s">
        <v>268</v>
      </c>
      <c r="H421" s="194">
        <v>567.29</v>
      </c>
      <c r="I421" s="195"/>
      <c r="J421" s="196">
        <f>ROUND(I421*H421,2)</f>
        <v>0</v>
      </c>
      <c r="K421" s="192" t="s">
        <v>21</v>
      </c>
      <c r="L421" s="59"/>
      <c r="M421" s="197" t="s">
        <v>21</v>
      </c>
      <c r="N421" s="198" t="s">
        <v>46</v>
      </c>
      <c r="O421" s="40"/>
      <c r="P421" s="199">
        <f>O421*H421</f>
        <v>0</v>
      </c>
      <c r="Q421" s="199">
        <v>0</v>
      </c>
      <c r="R421" s="199">
        <f>Q421*H421</f>
        <v>0</v>
      </c>
      <c r="S421" s="199">
        <v>0</v>
      </c>
      <c r="T421" s="200">
        <f>S421*H421</f>
        <v>0</v>
      </c>
      <c r="AR421" s="22" t="s">
        <v>166</v>
      </c>
      <c r="AT421" s="22" t="s">
        <v>150</v>
      </c>
      <c r="AU421" s="22" t="s">
        <v>160</v>
      </c>
      <c r="AY421" s="22" t="s">
        <v>147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22" t="s">
        <v>83</v>
      </c>
      <c r="BK421" s="201">
        <f>ROUND(I421*H421,2)</f>
        <v>0</v>
      </c>
      <c r="BL421" s="22" t="s">
        <v>166</v>
      </c>
      <c r="BM421" s="22" t="s">
        <v>755</v>
      </c>
    </row>
    <row r="422" spans="2:65" s="11" customFormat="1">
      <c r="B422" s="202"/>
      <c r="C422" s="203"/>
      <c r="D422" s="204" t="s">
        <v>186</v>
      </c>
      <c r="E422" s="205" t="s">
        <v>21</v>
      </c>
      <c r="F422" s="206" t="s">
        <v>576</v>
      </c>
      <c r="G422" s="203"/>
      <c r="H422" s="205" t="s">
        <v>21</v>
      </c>
      <c r="I422" s="207"/>
      <c r="J422" s="203"/>
      <c r="K422" s="203"/>
      <c r="L422" s="208"/>
      <c r="M422" s="209"/>
      <c r="N422" s="210"/>
      <c r="O422" s="210"/>
      <c r="P422" s="210"/>
      <c r="Q422" s="210"/>
      <c r="R422" s="210"/>
      <c r="S422" s="210"/>
      <c r="T422" s="211"/>
      <c r="AT422" s="212" t="s">
        <v>186</v>
      </c>
      <c r="AU422" s="212" t="s">
        <v>160</v>
      </c>
      <c r="AV422" s="11" t="s">
        <v>83</v>
      </c>
      <c r="AW422" s="11" t="s">
        <v>38</v>
      </c>
      <c r="AX422" s="11" t="s">
        <v>75</v>
      </c>
      <c r="AY422" s="212" t="s">
        <v>147</v>
      </c>
    </row>
    <row r="423" spans="2:65" s="12" customFormat="1">
      <c r="B423" s="213"/>
      <c r="C423" s="214"/>
      <c r="D423" s="204" t="s">
        <v>186</v>
      </c>
      <c r="E423" s="215" t="s">
        <v>21</v>
      </c>
      <c r="F423" s="216" t="s">
        <v>577</v>
      </c>
      <c r="G423" s="214"/>
      <c r="H423" s="217">
        <v>567.29</v>
      </c>
      <c r="I423" s="218"/>
      <c r="J423" s="214"/>
      <c r="K423" s="214"/>
      <c r="L423" s="219"/>
      <c r="M423" s="220"/>
      <c r="N423" s="221"/>
      <c r="O423" s="221"/>
      <c r="P423" s="221"/>
      <c r="Q423" s="221"/>
      <c r="R423" s="221"/>
      <c r="S423" s="221"/>
      <c r="T423" s="222"/>
      <c r="AT423" s="223" t="s">
        <v>186</v>
      </c>
      <c r="AU423" s="223" t="s">
        <v>160</v>
      </c>
      <c r="AV423" s="12" t="s">
        <v>85</v>
      </c>
      <c r="AW423" s="12" t="s">
        <v>38</v>
      </c>
      <c r="AX423" s="12" t="s">
        <v>75</v>
      </c>
      <c r="AY423" s="223" t="s">
        <v>147</v>
      </c>
    </row>
    <row r="424" spans="2:65" s="1" customFormat="1" ht="38.25" customHeight="1">
      <c r="B424" s="39"/>
      <c r="C424" s="190" t="s">
        <v>743</v>
      </c>
      <c r="D424" s="190" t="s">
        <v>150</v>
      </c>
      <c r="E424" s="191" t="s">
        <v>756</v>
      </c>
      <c r="F424" s="192" t="s">
        <v>757</v>
      </c>
      <c r="G424" s="193" t="s">
        <v>268</v>
      </c>
      <c r="H424" s="194">
        <v>661.27599999999995</v>
      </c>
      <c r="I424" s="195"/>
      <c r="J424" s="196">
        <f>ROUND(I424*H424,2)</f>
        <v>0</v>
      </c>
      <c r="K424" s="192" t="s">
        <v>154</v>
      </c>
      <c r="L424" s="59"/>
      <c r="M424" s="197" t="s">
        <v>21</v>
      </c>
      <c r="N424" s="198" t="s">
        <v>46</v>
      </c>
      <c r="O424" s="40"/>
      <c r="P424" s="199">
        <f>O424*H424</f>
        <v>0</v>
      </c>
      <c r="Q424" s="199">
        <v>0</v>
      </c>
      <c r="R424" s="199">
        <f>Q424*H424</f>
        <v>0</v>
      </c>
      <c r="S424" s="199">
        <v>0</v>
      </c>
      <c r="T424" s="200">
        <f>S424*H424</f>
        <v>0</v>
      </c>
      <c r="AR424" s="22" t="s">
        <v>166</v>
      </c>
      <c r="AT424" s="22" t="s">
        <v>150</v>
      </c>
      <c r="AU424" s="22" t="s">
        <v>160</v>
      </c>
      <c r="AY424" s="22" t="s">
        <v>147</v>
      </c>
      <c r="BE424" s="201">
        <f>IF(N424="základní",J424,0)</f>
        <v>0</v>
      </c>
      <c r="BF424" s="201">
        <f>IF(N424="snížená",J424,0)</f>
        <v>0</v>
      </c>
      <c r="BG424" s="201">
        <f>IF(N424="zákl. přenesená",J424,0)</f>
        <v>0</v>
      </c>
      <c r="BH424" s="201">
        <f>IF(N424="sníž. přenesená",J424,0)</f>
        <v>0</v>
      </c>
      <c r="BI424" s="201">
        <f>IF(N424="nulová",J424,0)</f>
        <v>0</v>
      </c>
      <c r="BJ424" s="22" t="s">
        <v>83</v>
      </c>
      <c r="BK424" s="201">
        <f>ROUND(I424*H424,2)</f>
        <v>0</v>
      </c>
      <c r="BL424" s="22" t="s">
        <v>166</v>
      </c>
      <c r="BM424" s="22" t="s">
        <v>758</v>
      </c>
    </row>
    <row r="425" spans="2:65" s="11" customFormat="1">
      <c r="B425" s="202"/>
      <c r="C425" s="203"/>
      <c r="D425" s="204" t="s">
        <v>186</v>
      </c>
      <c r="E425" s="205" t="s">
        <v>21</v>
      </c>
      <c r="F425" s="206" t="s">
        <v>573</v>
      </c>
      <c r="G425" s="203"/>
      <c r="H425" s="205" t="s">
        <v>21</v>
      </c>
      <c r="I425" s="207"/>
      <c r="J425" s="203"/>
      <c r="K425" s="203"/>
      <c r="L425" s="208"/>
      <c r="M425" s="209"/>
      <c r="N425" s="210"/>
      <c r="O425" s="210"/>
      <c r="P425" s="210"/>
      <c r="Q425" s="210"/>
      <c r="R425" s="210"/>
      <c r="S425" s="210"/>
      <c r="T425" s="211"/>
      <c r="AT425" s="212" t="s">
        <v>186</v>
      </c>
      <c r="AU425" s="212" t="s">
        <v>160</v>
      </c>
      <c r="AV425" s="11" t="s">
        <v>83</v>
      </c>
      <c r="AW425" s="11" t="s">
        <v>38</v>
      </c>
      <c r="AX425" s="11" t="s">
        <v>75</v>
      </c>
      <c r="AY425" s="212" t="s">
        <v>147</v>
      </c>
    </row>
    <row r="426" spans="2:65" s="12" customFormat="1">
      <c r="B426" s="213"/>
      <c r="C426" s="214"/>
      <c r="D426" s="204" t="s">
        <v>186</v>
      </c>
      <c r="E426" s="215" t="s">
        <v>21</v>
      </c>
      <c r="F426" s="216" t="s">
        <v>574</v>
      </c>
      <c r="G426" s="214"/>
      <c r="H426" s="217">
        <v>661.27599999999995</v>
      </c>
      <c r="I426" s="218"/>
      <c r="J426" s="214"/>
      <c r="K426" s="214"/>
      <c r="L426" s="219"/>
      <c r="M426" s="220"/>
      <c r="N426" s="221"/>
      <c r="O426" s="221"/>
      <c r="P426" s="221"/>
      <c r="Q426" s="221"/>
      <c r="R426" s="221"/>
      <c r="S426" s="221"/>
      <c r="T426" s="222"/>
      <c r="AT426" s="223" t="s">
        <v>186</v>
      </c>
      <c r="AU426" s="223" t="s">
        <v>160</v>
      </c>
      <c r="AV426" s="12" t="s">
        <v>85</v>
      </c>
      <c r="AW426" s="12" t="s">
        <v>38</v>
      </c>
      <c r="AX426" s="12" t="s">
        <v>75</v>
      </c>
      <c r="AY426" s="223" t="s">
        <v>147</v>
      </c>
    </row>
    <row r="427" spans="2:65" s="1" customFormat="1" ht="25.5" customHeight="1">
      <c r="B427" s="39"/>
      <c r="C427" s="190" t="s">
        <v>759</v>
      </c>
      <c r="D427" s="190" t="s">
        <v>150</v>
      </c>
      <c r="E427" s="191" t="s">
        <v>760</v>
      </c>
      <c r="F427" s="192" t="s">
        <v>761</v>
      </c>
      <c r="G427" s="193" t="s">
        <v>268</v>
      </c>
      <c r="H427" s="194">
        <v>661.27599999999995</v>
      </c>
      <c r="I427" s="195"/>
      <c r="J427" s="196">
        <f>ROUND(I427*H427,2)</f>
        <v>0</v>
      </c>
      <c r="K427" s="192" t="s">
        <v>154</v>
      </c>
      <c r="L427" s="59"/>
      <c r="M427" s="197" t="s">
        <v>21</v>
      </c>
      <c r="N427" s="198" t="s">
        <v>46</v>
      </c>
      <c r="O427" s="40"/>
      <c r="P427" s="199">
        <f>O427*H427</f>
        <v>0</v>
      </c>
      <c r="Q427" s="199">
        <v>0</v>
      </c>
      <c r="R427" s="199">
        <f>Q427*H427</f>
        <v>0</v>
      </c>
      <c r="S427" s="199">
        <v>0</v>
      </c>
      <c r="T427" s="200">
        <f>S427*H427</f>
        <v>0</v>
      </c>
      <c r="AR427" s="22" t="s">
        <v>166</v>
      </c>
      <c r="AT427" s="22" t="s">
        <v>150</v>
      </c>
      <c r="AU427" s="22" t="s">
        <v>160</v>
      </c>
      <c r="AY427" s="22" t="s">
        <v>147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22" t="s">
        <v>83</v>
      </c>
      <c r="BK427" s="201">
        <f>ROUND(I427*H427,2)</f>
        <v>0</v>
      </c>
      <c r="BL427" s="22" t="s">
        <v>166</v>
      </c>
      <c r="BM427" s="22" t="s">
        <v>762</v>
      </c>
    </row>
    <row r="428" spans="2:65" s="11" customFormat="1">
      <c r="B428" s="202"/>
      <c r="C428" s="203"/>
      <c r="D428" s="204" t="s">
        <v>186</v>
      </c>
      <c r="E428" s="205" t="s">
        <v>21</v>
      </c>
      <c r="F428" s="206" t="s">
        <v>573</v>
      </c>
      <c r="G428" s="203"/>
      <c r="H428" s="205" t="s">
        <v>21</v>
      </c>
      <c r="I428" s="207"/>
      <c r="J428" s="203"/>
      <c r="K428" s="203"/>
      <c r="L428" s="208"/>
      <c r="M428" s="209"/>
      <c r="N428" s="210"/>
      <c r="O428" s="210"/>
      <c r="P428" s="210"/>
      <c r="Q428" s="210"/>
      <c r="R428" s="210"/>
      <c r="S428" s="210"/>
      <c r="T428" s="211"/>
      <c r="AT428" s="212" t="s">
        <v>186</v>
      </c>
      <c r="AU428" s="212" t="s">
        <v>160</v>
      </c>
      <c r="AV428" s="11" t="s">
        <v>83</v>
      </c>
      <c r="AW428" s="11" t="s">
        <v>38</v>
      </c>
      <c r="AX428" s="11" t="s">
        <v>75</v>
      </c>
      <c r="AY428" s="212" t="s">
        <v>147</v>
      </c>
    </row>
    <row r="429" spans="2:65" s="12" customFormat="1">
      <c r="B429" s="213"/>
      <c r="C429" s="214"/>
      <c r="D429" s="204" t="s">
        <v>186</v>
      </c>
      <c r="E429" s="215" t="s">
        <v>21</v>
      </c>
      <c r="F429" s="216" t="s">
        <v>574</v>
      </c>
      <c r="G429" s="214"/>
      <c r="H429" s="217">
        <v>661.27599999999995</v>
      </c>
      <c r="I429" s="218"/>
      <c r="J429" s="214"/>
      <c r="K429" s="214"/>
      <c r="L429" s="219"/>
      <c r="M429" s="220"/>
      <c r="N429" s="221"/>
      <c r="O429" s="221"/>
      <c r="P429" s="221"/>
      <c r="Q429" s="221"/>
      <c r="R429" s="221"/>
      <c r="S429" s="221"/>
      <c r="T429" s="222"/>
      <c r="AT429" s="223" t="s">
        <v>186</v>
      </c>
      <c r="AU429" s="223" t="s">
        <v>160</v>
      </c>
      <c r="AV429" s="12" t="s">
        <v>85</v>
      </c>
      <c r="AW429" s="12" t="s">
        <v>38</v>
      </c>
      <c r="AX429" s="12" t="s">
        <v>75</v>
      </c>
      <c r="AY429" s="223" t="s">
        <v>147</v>
      </c>
    </row>
    <row r="430" spans="2:65" s="10" customFormat="1" ht="22.35" customHeight="1">
      <c r="B430" s="174"/>
      <c r="C430" s="175"/>
      <c r="D430" s="176" t="s">
        <v>74</v>
      </c>
      <c r="E430" s="188" t="s">
        <v>763</v>
      </c>
      <c r="F430" s="188" t="s">
        <v>764</v>
      </c>
      <c r="G430" s="175"/>
      <c r="H430" s="175"/>
      <c r="I430" s="178"/>
      <c r="J430" s="189">
        <f>BK430</f>
        <v>0</v>
      </c>
      <c r="K430" s="175"/>
      <c r="L430" s="180"/>
      <c r="M430" s="181"/>
      <c r="N430" s="182"/>
      <c r="O430" s="182"/>
      <c r="P430" s="183">
        <f>SUM(P431:P437)</f>
        <v>0</v>
      </c>
      <c r="Q430" s="182"/>
      <c r="R430" s="183">
        <f>SUM(R431:R437)</f>
        <v>62.50917475</v>
      </c>
      <c r="S430" s="182"/>
      <c r="T430" s="184">
        <f>SUM(T431:T437)</f>
        <v>0</v>
      </c>
      <c r="AR430" s="185" t="s">
        <v>83</v>
      </c>
      <c r="AT430" s="186" t="s">
        <v>74</v>
      </c>
      <c r="AU430" s="186" t="s">
        <v>85</v>
      </c>
      <c r="AY430" s="185" t="s">
        <v>147</v>
      </c>
      <c r="BK430" s="187">
        <f>SUM(BK431:BK437)</f>
        <v>0</v>
      </c>
    </row>
    <row r="431" spans="2:65" s="1" customFormat="1" ht="51" customHeight="1">
      <c r="B431" s="39"/>
      <c r="C431" s="190" t="s">
        <v>763</v>
      </c>
      <c r="D431" s="190" t="s">
        <v>150</v>
      </c>
      <c r="E431" s="191" t="s">
        <v>765</v>
      </c>
      <c r="F431" s="192" t="s">
        <v>766</v>
      </c>
      <c r="G431" s="193" t="s">
        <v>268</v>
      </c>
      <c r="H431" s="194">
        <v>273.74299999999999</v>
      </c>
      <c r="I431" s="195"/>
      <c r="J431" s="196">
        <f>ROUND(I431*H431,2)</f>
        <v>0</v>
      </c>
      <c r="K431" s="192" t="s">
        <v>154</v>
      </c>
      <c r="L431" s="59"/>
      <c r="M431" s="197" t="s">
        <v>21</v>
      </c>
      <c r="N431" s="198" t="s">
        <v>46</v>
      </c>
      <c r="O431" s="40"/>
      <c r="P431" s="199">
        <f>O431*H431</f>
        <v>0</v>
      </c>
      <c r="Q431" s="199">
        <v>8.4250000000000005E-2</v>
      </c>
      <c r="R431" s="199">
        <f>Q431*H431</f>
        <v>23.06284775</v>
      </c>
      <c r="S431" s="199">
        <v>0</v>
      </c>
      <c r="T431" s="200">
        <f>S431*H431</f>
        <v>0</v>
      </c>
      <c r="AR431" s="22" t="s">
        <v>166</v>
      </c>
      <c r="AT431" s="22" t="s">
        <v>150</v>
      </c>
      <c r="AU431" s="22" t="s">
        <v>160</v>
      </c>
      <c r="AY431" s="22" t="s">
        <v>147</v>
      </c>
      <c r="BE431" s="201">
        <f>IF(N431="základní",J431,0)</f>
        <v>0</v>
      </c>
      <c r="BF431" s="201">
        <f>IF(N431="snížená",J431,0)</f>
        <v>0</v>
      </c>
      <c r="BG431" s="201">
        <f>IF(N431="zákl. přenesená",J431,0)</f>
        <v>0</v>
      </c>
      <c r="BH431" s="201">
        <f>IF(N431="sníž. přenesená",J431,0)</f>
        <v>0</v>
      </c>
      <c r="BI431" s="201">
        <f>IF(N431="nulová",J431,0)</f>
        <v>0</v>
      </c>
      <c r="BJ431" s="22" t="s">
        <v>83</v>
      </c>
      <c r="BK431" s="201">
        <f>ROUND(I431*H431,2)</f>
        <v>0</v>
      </c>
      <c r="BL431" s="22" t="s">
        <v>166</v>
      </c>
      <c r="BM431" s="22" t="s">
        <v>767</v>
      </c>
    </row>
    <row r="432" spans="2:65" s="11" customFormat="1">
      <c r="B432" s="202"/>
      <c r="C432" s="203"/>
      <c r="D432" s="204" t="s">
        <v>186</v>
      </c>
      <c r="E432" s="205" t="s">
        <v>21</v>
      </c>
      <c r="F432" s="206" t="s">
        <v>579</v>
      </c>
      <c r="G432" s="203"/>
      <c r="H432" s="205" t="s">
        <v>21</v>
      </c>
      <c r="I432" s="207"/>
      <c r="J432" s="203"/>
      <c r="K432" s="203"/>
      <c r="L432" s="208"/>
      <c r="M432" s="209"/>
      <c r="N432" s="210"/>
      <c r="O432" s="210"/>
      <c r="P432" s="210"/>
      <c r="Q432" s="210"/>
      <c r="R432" s="210"/>
      <c r="S432" s="210"/>
      <c r="T432" s="211"/>
      <c r="AT432" s="212" t="s">
        <v>186</v>
      </c>
      <c r="AU432" s="212" t="s">
        <v>160</v>
      </c>
      <c r="AV432" s="11" t="s">
        <v>83</v>
      </c>
      <c r="AW432" s="11" t="s">
        <v>38</v>
      </c>
      <c r="AX432" s="11" t="s">
        <v>75</v>
      </c>
      <c r="AY432" s="212" t="s">
        <v>147</v>
      </c>
    </row>
    <row r="433" spans="2:65" s="12" customFormat="1">
      <c r="B433" s="213"/>
      <c r="C433" s="214"/>
      <c r="D433" s="204" t="s">
        <v>186</v>
      </c>
      <c r="E433" s="215" t="s">
        <v>21</v>
      </c>
      <c r="F433" s="216" t="s">
        <v>580</v>
      </c>
      <c r="G433" s="214"/>
      <c r="H433" s="217">
        <v>273.74299999999999</v>
      </c>
      <c r="I433" s="218"/>
      <c r="J433" s="214"/>
      <c r="K433" s="214"/>
      <c r="L433" s="219"/>
      <c r="M433" s="220"/>
      <c r="N433" s="221"/>
      <c r="O433" s="221"/>
      <c r="P433" s="221"/>
      <c r="Q433" s="221"/>
      <c r="R433" s="221"/>
      <c r="S433" s="221"/>
      <c r="T433" s="222"/>
      <c r="AT433" s="223" t="s">
        <v>186</v>
      </c>
      <c r="AU433" s="223" t="s">
        <v>160</v>
      </c>
      <c r="AV433" s="12" t="s">
        <v>85</v>
      </c>
      <c r="AW433" s="12" t="s">
        <v>38</v>
      </c>
      <c r="AX433" s="12" t="s">
        <v>75</v>
      </c>
      <c r="AY433" s="223" t="s">
        <v>147</v>
      </c>
    </row>
    <row r="434" spans="2:65" s="1" customFormat="1" ht="16.5" customHeight="1">
      <c r="B434" s="39"/>
      <c r="C434" s="228" t="s">
        <v>768</v>
      </c>
      <c r="D434" s="228" t="s">
        <v>332</v>
      </c>
      <c r="E434" s="229" t="s">
        <v>769</v>
      </c>
      <c r="F434" s="230" t="s">
        <v>770</v>
      </c>
      <c r="G434" s="231" t="s">
        <v>268</v>
      </c>
      <c r="H434" s="232">
        <v>301.11700000000002</v>
      </c>
      <c r="I434" s="233"/>
      <c r="J434" s="234">
        <f>ROUND(I434*H434,2)</f>
        <v>0</v>
      </c>
      <c r="K434" s="230" t="s">
        <v>154</v>
      </c>
      <c r="L434" s="235"/>
      <c r="M434" s="236" t="s">
        <v>21</v>
      </c>
      <c r="N434" s="237" t="s">
        <v>46</v>
      </c>
      <c r="O434" s="40"/>
      <c r="P434" s="199">
        <f>O434*H434</f>
        <v>0</v>
      </c>
      <c r="Q434" s="199">
        <v>0.13100000000000001</v>
      </c>
      <c r="R434" s="199">
        <f>Q434*H434</f>
        <v>39.446327000000004</v>
      </c>
      <c r="S434" s="199">
        <v>0</v>
      </c>
      <c r="T434" s="200">
        <f>S434*H434</f>
        <v>0</v>
      </c>
      <c r="AR434" s="22" t="s">
        <v>182</v>
      </c>
      <c r="AT434" s="22" t="s">
        <v>332</v>
      </c>
      <c r="AU434" s="22" t="s">
        <v>160</v>
      </c>
      <c r="AY434" s="22" t="s">
        <v>147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22" t="s">
        <v>83</v>
      </c>
      <c r="BK434" s="201">
        <f>ROUND(I434*H434,2)</f>
        <v>0</v>
      </c>
      <c r="BL434" s="22" t="s">
        <v>166</v>
      </c>
      <c r="BM434" s="22" t="s">
        <v>771</v>
      </c>
    </row>
    <row r="435" spans="2:65" s="11" customFormat="1">
      <c r="B435" s="202"/>
      <c r="C435" s="203"/>
      <c r="D435" s="204" t="s">
        <v>186</v>
      </c>
      <c r="E435" s="205" t="s">
        <v>21</v>
      </c>
      <c r="F435" s="206" t="s">
        <v>772</v>
      </c>
      <c r="G435" s="203"/>
      <c r="H435" s="205" t="s">
        <v>21</v>
      </c>
      <c r="I435" s="207"/>
      <c r="J435" s="203"/>
      <c r="K435" s="203"/>
      <c r="L435" s="208"/>
      <c r="M435" s="209"/>
      <c r="N435" s="210"/>
      <c r="O435" s="210"/>
      <c r="P435" s="210"/>
      <c r="Q435" s="210"/>
      <c r="R435" s="210"/>
      <c r="S435" s="210"/>
      <c r="T435" s="211"/>
      <c r="AT435" s="212" t="s">
        <v>186</v>
      </c>
      <c r="AU435" s="212" t="s">
        <v>160</v>
      </c>
      <c r="AV435" s="11" t="s">
        <v>83</v>
      </c>
      <c r="AW435" s="11" t="s">
        <v>38</v>
      </c>
      <c r="AX435" s="11" t="s">
        <v>75</v>
      </c>
      <c r="AY435" s="212" t="s">
        <v>147</v>
      </c>
    </row>
    <row r="436" spans="2:65" s="12" customFormat="1">
      <c r="B436" s="213"/>
      <c r="C436" s="214"/>
      <c r="D436" s="204" t="s">
        <v>186</v>
      </c>
      <c r="E436" s="215" t="s">
        <v>21</v>
      </c>
      <c r="F436" s="216" t="s">
        <v>580</v>
      </c>
      <c r="G436" s="214"/>
      <c r="H436" s="217">
        <v>273.74299999999999</v>
      </c>
      <c r="I436" s="218"/>
      <c r="J436" s="214"/>
      <c r="K436" s="214"/>
      <c r="L436" s="219"/>
      <c r="M436" s="220"/>
      <c r="N436" s="221"/>
      <c r="O436" s="221"/>
      <c r="P436" s="221"/>
      <c r="Q436" s="221"/>
      <c r="R436" s="221"/>
      <c r="S436" s="221"/>
      <c r="T436" s="222"/>
      <c r="AT436" s="223" t="s">
        <v>186</v>
      </c>
      <c r="AU436" s="223" t="s">
        <v>160</v>
      </c>
      <c r="AV436" s="12" t="s">
        <v>85</v>
      </c>
      <c r="AW436" s="12" t="s">
        <v>38</v>
      </c>
      <c r="AX436" s="12" t="s">
        <v>75</v>
      </c>
      <c r="AY436" s="223" t="s">
        <v>147</v>
      </c>
    </row>
    <row r="437" spans="2:65" s="12" customFormat="1">
      <c r="B437" s="213"/>
      <c r="C437" s="214"/>
      <c r="D437" s="204" t="s">
        <v>186</v>
      </c>
      <c r="E437" s="214"/>
      <c r="F437" s="216" t="s">
        <v>773</v>
      </c>
      <c r="G437" s="214"/>
      <c r="H437" s="217">
        <v>301.11700000000002</v>
      </c>
      <c r="I437" s="218"/>
      <c r="J437" s="214"/>
      <c r="K437" s="214"/>
      <c r="L437" s="219"/>
      <c r="M437" s="220"/>
      <c r="N437" s="221"/>
      <c r="O437" s="221"/>
      <c r="P437" s="221"/>
      <c r="Q437" s="221"/>
      <c r="R437" s="221"/>
      <c r="S437" s="221"/>
      <c r="T437" s="222"/>
      <c r="AT437" s="223" t="s">
        <v>186</v>
      </c>
      <c r="AU437" s="223" t="s">
        <v>160</v>
      </c>
      <c r="AV437" s="12" t="s">
        <v>85</v>
      </c>
      <c r="AW437" s="12" t="s">
        <v>6</v>
      </c>
      <c r="AX437" s="12" t="s">
        <v>83</v>
      </c>
      <c r="AY437" s="223" t="s">
        <v>147</v>
      </c>
    </row>
    <row r="438" spans="2:65" s="10" customFormat="1" ht="22.35" customHeight="1">
      <c r="B438" s="174"/>
      <c r="C438" s="175"/>
      <c r="D438" s="176" t="s">
        <v>74</v>
      </c>
      <c r="E438" s="188" t="s">
        <v>302</v>
      </c>
      <c r="F438" s="188" t="s">
        <v>303</v>
      </c>
      <c r="G438" s="175"/>
      <c r="H438" s="175"/>
      <c r="I438" s="178"/>
      <c r="J438" s="189">
        <f>BK438</f>
        <v>0</v>
      </c>
      <c r="K438" s="175"/>
      <c r="L438" s="180"/>
      <c r="M438" s="181"/>
      <c r="N438" s="182"/>
      <c r="O438" s="182"/>
      <c r="P438" s="183">
        <f>SUM(P439:P447)</f>
        <v>0</v>
      </c>
      <c r="Q438" s="182"/>
      <c r="R438" s="183">
        <f>SUM(R439:R447)</f>
        <v>0</v>
      </c>
      <c r="S438" s="182"/>
      <c r="T438" s="184">
        <f>SUM(T439:T447)</f>
        <v>0</v>
      </c>
      <c r="AR438" s="185" t="s">
        <v>83</v>
      </c>
      <c r="AT438" s="186" t="s">
        <v>74</v>
      </c>
      <c r="AU438" s="186" t="s">
        <v>85</v>
      </c>
      <c r="AY438" s="185" t="s">
        <v>147</v>
      </c>
      <c r="BK438" s="187">
        <f>SUM(BK439:BK447)</f>
        <v>0</v>
      </c>
    </row>
    <row r="439" spans="2:65" s="1" customFormat="1" ht="38.25" customHeight="1">
      <c r="B439" s="39"/>
      <c r="C439" s="190" t="s">
        <v>774</v>
      </c>
      <c r="D439" s="190" t="s">
        <v>150</v>
      </c>
      <c r="E439" s="191" t="s">
        <v>775</v>
      </c>
      <c r="F439" s="192" t="s">
        <v>776</v>
      </c>
      <c r="G439" s="193" t="s">
        <v>268</v>
      </c>
      <c r="H439" s="194">
        <v>567.29</v>
      </c>
      <c r="I439" s="195"/>
      <c r="J439" s="196">
        <f>ROUND(I439*H439,2)</f>
        <v>0</v>
      </c>
      <c r="K439" s="192" t="s">
        <v>21</v>
      </c>
      <c r="L439" s="59"/>
      <c r="M439" s="197" t="s">
        <v>21</v>
      </c>
      <c r="N439" s="198" t="s">
        <v>46</v>
      </c>
      <c r="O439" s="40"/>
      <c r="P439" s="199">
        <f>O439*H439</f>
        <v>0</v>
      </c>
      <c r="Q439" s="199">
        <v>0</v>
      </c>
      <c r="R439" s="199">
        <f>Q439*H439</f>
        <v>0</v>
      </c>
      <c r="S439" s="199">
        <v>0</v>
      </c>
      <c r="T439" s="200">
        <f>S439*H439</f>
        <v>0</v>
      </c>
      <c r="AR439" s="22" t="s">
        <v>166</v>
      </c>
      <c r="AT439" s="22" t="s">
        <v>150</v>
      </c>
      <c r="AU439" s="22" t="s">
        <v>160</v>
      </c>
      <c r="AY439" s="22" t="s">
        <v>147</v>
      </c>
      <c r="BE439" s="201">
        <f>IF(N439="základní",J439,0)</f>
        <v>0</v>
      </c>
      <c r="BF439" s="201">
        <f>IF(N439="snížená",J439,0)</f>
        <v>0</v>
      </c>
      <c r="BG439" s="201">
        <f>IF(N439="zákl. přenesená",J439,0)</f>
        <v>0</v>
      </c>
      <c r="BH439" s="201">
        <f>IF(N439="sníž. přenesená",J439,0)</f>
        <v>0</v>
      </c>
      <c r="BI439" s="201">
        <f>IF(N439="nulová",J439,0)</f>
        <v>0</v>
      </c>
      <c r="BJ439" s="22" t="s">
        <v>83</v>
      </c>
      <c r="BK439" s="201">
        <f>ROUND(I439*H439,2)</f>
        <v>0</v>
      </c>
      <c r="BL439" s="22" t="s">
        <v>166</v>
      </c>
      <c r="BM439" s="22" t="s">
        <v>777</v>
      </c>
    </row>
    <row r="440" spans="2:65" s="11" customFormat="1">
      <c r="B440" s="202"/>
      <c r="C440" s="203"/>
      <c r="D440" s="204" t="s">
        <v>186</v>
      </c>
      <c r="E440" s="205" t="s">
        <v>21</v>
      </c>
      <c r="F440" s="206" t="s">
        <v>576</v>
      </c>
      <c r="G440" s="203"/>
      <c r="H440" s="205" t="s">
        <v>21</v>
      </c>
      <c r="I440" s="207"/>
      <c r="J440" s="203"/>
      <c r="K440" s="203"/>
      <c r="L440" s="208"/>
      <c r="M440" s="209"/>
      <c r="N440" s="210"/>
      <c r="O440" s="210"/>
      <c r="P440" s="210"/>
      <c r="Q440" s="210"/>
      <c r="R440" s="210"/>
      <c r="S440" s="210"/>
      <c r="T440" s="211"/>
      <c r="AT440" s="212" t="s">
        <v>186</v>
      </c>
      <c r="AU440" s="212" t="s">
        <v>160</v>
      </c>
      <c r="AV440" s="11" t="s">
        <v>83</v>
      </c>
      <c r="AW440" s="11" t="s">
        <v>38</v>
      </c>
      <c r="AX440" s="11" t="s">
        <v>75</v>
      </c>
      <c r="AY440" s="212" t="s">
        <v>147</v>
      </c>
    </row>
    <row r="441" spans="2:65" s="12" customFormat="1">
      <c r="B441" s="213"/>
      <c r="C441" s="214"/>
      <c r="D441" s="204" t="s">
        <v>186</v>
      </c>
      <c r="E441" s="215" t="s">
        <v>21</v>
      </c>
      <c r="F441" s="216" t="s">
        <v>577</v>
      </c>
      <c r="G441" s="214"/>
      <c r="H441" s="217">
        <v>567.29</v>
      </c>
      <c r="I441" s="218"/>
      <c r="J441" s="214"/>
      <c r="K441" s="214"/>
      <c r="L441" s="219"/>
      <c r="M441" s="220"/>
      <c r="N441" s="221"/>
      <c r="O441" s="221"/>
      <c r="P441" s="221"/>
      <c r="Q441" s="221"/>
      <c r="R441" s="221"/>
      <c r="S441" s="221"/>
      <c r="T441" s="222"/>
      <c r="AT441" s="223" t="s">
        <v>186</v>
      </c>
      <c r="AU441" s="223" t="s">
        <v>160</v>
      </c>
      <c r="AV441" s="12" t="s">
        <v>85</v>
      </c>
      <c r="AW441" s="12" t="s">
        <v>38</v>
      </c>
      <c r="AX441" s="12" t="s">
        <v>75</v>
      </c>
      <c r="AY441" s="223" t="s">
        <v>147</v>
      </c>
    </row>
    <row r="442" spans="2:65" s="1" customFormat="1" ht="16.5" customHeight="1">
      <c r="B442" s="39"/>
      <c r="C442" s="190" t="s">
        <v>778</v>
      </c>
      <c r="D442" s="190" t="s">
        <v>150</v>
      </c>
      <c r="E442" s="191" t="s">
        <v>779</v>
      </c>
      <c r="F442" s="192" t="s">
        <v>780</v>
      </c>
      <c r="G442" s="193" t="s">
        <v>312</v>
      </c>
      <c r="H442" s="194">
        <v>491.1</v>
      </c>
      <c r="I442" s="195"/>
      <c r="J442" s="196">
        <f>ROUND(I442*H442,2)</f>
        <v>0</v>
      </c>
      <c r="K442" s="192" t="s">
        <v>21</v>
      </c>
      <c r="L442" s="59"/>
      <c r="M442" s="197" t="s">
        <v>21</v>
      </c>
      <c r="N442" s="198" t="s">
        <v>46</v>
      </c>
      <c r="O442" s="40"/>
      <c r="P442" s="199">
        <f>O442*H442</f>
        <v>0</v>
      </c>
      <c r="Q442" s="199">
        <v>0</v>
      </c>
      <c r="R442" s="199">
        <f>Q442*H442</f>
        <v>0</v>
      </c>
      <c r="S442" s="199">
        <v>0</v>
      </c>
      <c r="T442" s="200">
        <f>S442*H442</f>
        <v>0</v>
      </c>
      <c r="AR442" s="22" t="s">
        <v>166</v>
      </c>
      <c r="AT442" s="22" t="s">
        <v>150</v>
      </c>
      <c r="AU442" s="22" t="s">
        <v>160</v>
      </c>
      <c r="AY442" s="22" t="s">
        <v>147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22" t="s">
        <v>83</v>
      </c>
      <c r="BK442" s="201">
        <f>ROUND(I442*H442,2)</f>
        <v>0</v>
      </c>
      <c r="BL442" s="22" t="s">
        <v>166</v>
      </c>
      <c r="BM442" s="22" t="s">
        <v>781</v>
      </c>
    </row>
    <row r="443" spans="2:65" s="11" customFormat="1">
      <c r="B443" s="202"/>
      <c r="C443" s="203"/>
      <c r="D443" s="204" t="s">
        <v>186</v>
      </c>
      <c r="E443" s="205" t="s">
        <v>21</v>
      </c>
      <c r="F443" s="206" t="s">
        <v>93</v>
      </c>
      <c r="G443" s="203"/>
      <c r="H443" s="205" t="s">
        <v>21</v>
      </c>
      <c r="I443" s="207"/>
      <c r="J443" s="203"/>
      <c r="K443" s="203"/>
      <c r="L443" s="208"/>
      <c r="M443" s="209"/>
      <c r="N443" s="210"/>
      <c r="O443" s="210"/>
      <c r="P443" s="210"/>
      <c r="Q443" s="210"/>
      <c r="R443" s="210"/>
      <c r="S443" s="210"/>
      <c r="T443" s="211"/>
      <c r="AT443" s="212" t="s">
        <v>186</v>
      </c>
      <c r="AU443" s="212" t="s">
        <v>160</v>
      </c>
      <c r="AV443" s="11" t="s">
        <v>83</v>
      </c>
      <c r="AW443" s="11" t="s">
        <v>38</v>
      </c>
      <c r="AX443" s="11" t="s">
        <v>75</v>
      </c>
      <c r="AY443" s="212" t="s">
        <v>147</v>
      </c>
    </row>
    <row r="444" spans="2:65" s="12" customFormat="1">
      <c r="B444" s="213"/>
      <c r="C444" s="214"/>
      <c r="D444" s="204" t="s">
        <v>186</v>
      </c>
      <c r="E444" s="215" t="s">
        <v>21</v>
      </c>
      <c r="F444" s="216" t="s">
        <v>782</v>
      </c>
      <c r="G444" s="214"/>
      <c r="H444" s="217">
        <v>491.1</v>
      </c>
      <c r="I444" s="218"/>
      <c r="J444" s="214"/>
      <c r="K444" s="214"/>
      <c r="L444" s="219"/>
      <c r="M444" s="220"/>
      <c r="N444" s="221"/>
      <c r="O444" s="221"/>
      <c r="P444" s="221"/>
      <c r="Q444" s="221"/>
      <c r="R444" s="221"/>
      <c r="S444" s="221"/>
      <c r="T444" s="222"/>
      <c r="AT444" s="223" t="s">
        <v>186</v>
      </c>
      <c r="AU444" s="223" t="s">
        <v>160</v>
      </c>
      <c r="AV444" s="12" t="s">
        <v>85</v>
      </c>
      <c r="AW444" s="12" t="s">
        <v>38</v>
      </c>
      <c r="AX444" s="12" t="s">
        <v>75</v>
      </c>
      <c r="AY444" s="223" t="s">
        <v>147</v>
      </c>
    </row>
    <row r="445" spans="2:65" s="1" customFormat="1" ht="25.5" customHeight="1">
      <c r="B445" s="39"/>
      <c r="C445" s="190" t="s">
        <v>783</v>
      </c>
      <c r="D445" s="190" t="s">
        <v>150</v>
      </c>
      <c r="E445" s="191" t="s">
        <v>784</v>
      </c>
      <c r="F445" s="192" t="s">
        <v>785</v>
      </c>
      <c r="G445" s="193" t="s">
        <v>268</v>
      </c>
      <c r="H445" s="194">
        <v>266.52</v>
      </c>
      <c r="I445" s="195"/>
      <c r="J445" s="196">
        <f>ROUND(I445*H445,2)</f>
        <v>0</v>
      </c>
      <c r="K445" s="192" t="s">
        <v>21</v>
      </c>
      <c r="L445" s="59"/>
      <c r="M445" s="197" t="s">
        <v>21</v>
      </c>
      <c r="N445" s="198" t="s">
        <v>46</v>
      </c>
      <c r="O445" s="40"/>
      <c r="P445" s="199">
        <f>O445*H445</f>
        <v>0</v>
      </c>
      <c r="Q445" s="199">
        <v>0</v>
      </c>
      <c r="R445" s="199">
        <f>Q445*H445</f>
        <v>0</v>
      </c>
      <c r="S445" s="199">
        <v>0</v>
      </c>
      <c r="T445" s="200">
        <f>S445*H445</f>
        <v>0</v>
      </c>
      <c r="AR445" s="22" t="s">
        <v>166</v>
      </c>
      <c r="AT445" s="22" t="s">
        <v>150</v>
      </c>
      <c r="AU445" s="22" t="s">
        <v>160</v>
      </c>
      <c r="AY445" s="22" t="s">
        <v>147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22" t="s">
        <v>83</v>
      </c>
      <c r="BK445" s="201">
        <f>ROUND(I445*H445,2)</f>
        <v>0</v>
      </c>
      <c r="BL445" s="22" t="s">
        <v>166</v>
      </c>
      <c r="BM445" s="22" t="s">
        <v>786</v>
      </c>
    </row>
    <row r="446" spans="2:65" s="11" customFormat="1">
      <c r="B446" s="202"/>
      <c r="C446" s="203"/>
      <c r="D446" s="204" t="s">
        <v>186</v>
      </c>
      <c r="E446" s="205" t="s">
        <v>21</v>
      </c>
      <c r="F446" s="206" t="s">
        <v>582</v>
      </c>
      <c r="G446" s="203"/>
      <c r="H446" s="205" t="s">
        <v>21</v>
      </c>
      <c r="I446" s="207"/>
      <c r="J446" s="203"/>
      <c r="K446" s="203"/>
      <c r="L446" s="208"/>
      <c r="M446" s="209"/>
      <c r="N446" s="210"/>
      <c r="O446" s="210"/>
      <c r="P446" s="210"/>
      <c r="Q446" s="210"/>
      <c r="R446" s="210"/>
      <c r="S446" s="210"/>
      <c r="T446" s="211"/>
      <c r="AT446" s="212" t="s">
        <v>186</v>
      </c>
      <c r="AU446" s="212" t="s">
        <v>160</v>
      </c>
      <c r="AV446" s="11" t="s">
        <v>83</v>
      </c>
      <c r="AW446" s="11" t="s">
        <v>38</v>
      </c>
      <c r="AX446" s="11" t="s">
        <v>75</v>
      </c>
      <c r="AY446" s="212" t="s">
        <v>147</v>
      </c>
    </row>
    <row r="447" spans="2:65" s="12" customFormat="1">
      <c r="B447" s="213"/>
      <c r="C447" s="214"/>
      <c r="D447" s="204" t="s">
        <v>186</v>
      </c>
      <c r="E447" s="215" t="s">
        <v>21</v>
      </c>
      <c r="F447" s="216" t="s">
        <v>583</v>
      </c>
      <c r="G447" s="214"/>
      <c r="H447" s="217">
        <v>266.52</v>
      </c>
      <c r="I447" s="218"/>
      <c r="J447" s="214"/>
      <c r="K447" s="214"/>
      <c r="L447" s="219"/>
      <c r="M447" s="220"/>
      <c r="N447" s="221"/>
      <c r="O447" s="221"/>
      <c r="P447" s="221"/>
      <c r="Q447" s="221"/>
      <c r="R447" s="221"/>
      <c r="S447" s="221"/>
      <c r="T447" s="222"/>
      <c r="AT447" s="223" t="s">
        <v>186</v>
      </c>
      <c r="AU447" s="223" t="s">
        <v>160</v>
      </c>
      <c r="AV447" s="12" t="s">
        <v>85</v>
      </c>
      <c r="AW447" s="12" t="s">
        <v>38</v>
      </c>
      <c r="AX447" s="12" t="s">
        <v>75</v>
      </c>
      <c r="AY447" s="223" t="s">
        <v>147</v>
      </c>
    </row>
    <row r="448" spans="2:65" s="10" customFormat="1" ht="22.35" customHeight="1">
      <c r="B448" s="174"/>
      <c r="C448" s="175"/>
      <c r="D448" s="176" t="s">
        <v>74</v>
      </c>
      <c r="E448" s="188" t="s">
        <v>318</v>
      </c>
      <c r="F448" s="188" t="s">
        <v>319</v>
      </c>
      <c r="G448" s="175"/>
      <c r="H448" s="175"/>
      <c r="I448" s="178"/>
      <c r="J448" s="189">
        <f>BK448</f>
        <v>0</v>
      </c>
      <c r="K448" s="175"/>
      <c r="L448" s="180"/>
      <c r="M448" s="181"/>
      <c r="N448" s="182"/>
      <c r="O448" s="182"/>
      <c r="P448" s="183">
        <v>0</v>
      </c>
      <c r="Q448" s="182"/>
      <c r="R448" s="183">
        <v>0</v>
      </c>
      <c r="S448" s="182"/>
      <c r="T448" s="184">
        <v>0</v>
      </c>
      <c r="AR448" s="185" t="s">
        <v>83</v>
      </c>
      <c r="AT448" s="186" t="s">
        <v>74</v>
      </c>
      <c r="AU448" s="186" t="s">
        <v>85</v>
      </c>
      <c r="AY448" s="185" t="s">
        <v>147</v>
      </c>
      <c r="BK448" s="187">
        <v>0</v>
      </c>
    </row>
    <row r="449" spans="2:65" s="10" customFormat="1" ht="19.899999999999999" customHeight="1">
      <c r="B449" s="174"/>
      <c r="C449" s="175"/>
      <c r="D449" s="176" t="s">
        <v>74</v>
      </c>
      <c r="E449" s="188" t="s">
        <v>182</v>
      </c>
      <c r="F449" s="188" t="s">
        <v>787</v>
      </c>
      <c r="G449" s="175"/>
      <c r="H449" s="175"/>
      <c r="I449" s="178"/>
      <c r="J449" s="189">
        <f>BK449</f>
        <v>0</v>
      </c>
      <c r="K449" s="175"/>
      <c r="L449" s="180"/>
      <c r="M449" s="181"/>
      <c r="N449" s="182"/>
      <c r="O449" s="182"/>
      <c r="P449" s="183">
        <f>P450+P462</f>
        <v>0</v>
      </c>
      <c r="Q449" s="182"/>
      <c r="R449" s="183">
        <f>R450+R462</f>
        <v>45.595135599999999</v>
      </c>
      <c r="S449" s="182"/>
      <c r="T449" s="184">
        <f>T450+T462</f>
        <v>0</v>
      </c>
      <c r="AR449" s="185" t="s">
        <v>83</v>
      </c>
      <c r="AT449" s="186" t="s">
        <v>74</v>
      </c>
      <c r="AU449" s="186" t="s">
        <v>83</v>
      </c>
      <c r="AY449" s="185" t="s">
        <v>147</v>
      </c>
      <c r="BK449" s="187">
        <f>BK450+BK462</f>
        <v>0</v>
      </c>
    </row>
    <row r="450" spans="2:65" s="10" customFormat="1" ht="14.85" customHeight="1">
      <c r="B450" s="174"/>
      <c r="C450" s="175"/>
      <c r="D450" s="176" t="s">
        <v>74</v>
      </c>
      <c r="E450" s="188" t="s">
        <v>788</v>
      </c>
      <c r="F450" s="188" t="s">
        <v>789</v>
      </c>
      <c r="G450" s="175"/>
      <c r="H450" s="175"/>
      <c r="I450" s="178"/>
      <c r="J450" s="189">
        <f>BK450</f>
        <v>0</v>
      </c>
      <c r="K450" s="175"/>
      <c r="L450" s="180"/>
      <c r="M450" s="181"/>
      <c r="N450" s="182"/>
      <c r="O450" s="182"/>
      <c r="P450" s="183">
        <f>SUM(P451:P461)</f>
        <v>0</v>
      </c>
      <c r="Q450" s="182"/>
      <c r="R450" s="183">
        <f>SUM(R451:R461)</f>
        <v>0.1379156</v>
      </c>
      <c r="S450" s="182"/>
      <c r="T450" s="184">
        <f>SUM(T451:T461)</f>
        <v>0</v>
      </c>
      <c r="AR450" s="185" t="s">
        <v>83</v>
      </c>
      <c r="AT450" s="186" t="s">
        <v>74</v>
      </c>
      <c r="AU450" s="186" t="s">
        <v>85</v>
      </c>
      <c r="AY450" s="185" t="s">
        <v>147</v>
      </c>
      <c r="BK450" s="187">
        <f>SUM(BK451:BK461)</f>
        <v>0</v>
      </c>
    </row>
    <row r="451" spans="2:65" s="1" customFormat="1" ht="25.5" customHeight="1">
      <c r="B451" s="39"/>
      <c r="C451" s="190" t="s">
        <v>790</v>
      </c>
      <c r="D451" s="190" t="s">
        <v>150</v>
      </c>
      <c r="E451" s="191" t="s">
        <v>791</v>
      </c>
      <c r="F451" s="192" t="s">
        <v>792</v>
      </c>
      <c r="G451" s="193" t="s">
        <v>323</v>
      </c>
      <c r="H451" s="194">
        <v>2</v>
      </c>
      <c r="I451" s="195"/>
      <c r="J451" s="196">
        <f>ROUND(I451*H451,2)</f>
        <v>0</v>
      </c>
      <c r="K451" s="192" t="s">
        <v>21</v>
      </c>
      <c r="L451" s="59"/>
      <c r="M451" s="197" t="s">
        <v>21</v>
      </c>
      <c r="N451" s="198" t="s">
        <v>46</v>
      </c>
      <c r="O451" s="40"/>
      <c r="P451" s="199">
        <f>O451*H451</f>
        <v>0</v>
      </c>
      <c r="Q451" s="199">
        <v>0</v>
      </c>
      <c r="R451" s="199">
        <f>Q451*H451</f>
        <v>0</v>
      </c>
      <c r="S451" s="199">
        <v>0</v>
      </c>
      <c r="T451" s="200">
        <f>S451*H451</f>
        <v>0</v>
      </c>
      <c r="AR451" s="22" t="s">
        <v>166</v>
      </c>
      <c r="AT451" s="22" t="s">
        <v>150</v>
      </c>
      <c r="AU451" s="22" t="s">
        <v>160</v>
      </c>
      <c r="AY451" s="22" t="s">
        <v>147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22" t="s">
        <v>83</v>
      </c>
      <c r="BK451" s="201">
        <f>ROUND(I451*H451,2)</f>
        <v>0</v>
      </c>
      <c r="BL451" s="22" t="s">
        <v>166</v>
      </c>
      <c r="BM451" s="22" t="s">
        <v>793</v>
      </c>
    </row>
    <row r="452" spans="2:65" s="1" customFormat="1" ht="25.5" customHeight="1">
      <c r="B452" s="39"/>
      <c r="C452" s="190" t="s">
        <v>794</v>
      </c>
      <c r="D452" s="190" t="s">
        <v>150</v>
      </c>
      <c r="E452" s="191" t="s">
        <v>795</v>
      </c>
      <c r="F452" s="192" t="s">
        <v>796</v>
      </c>
      <c r="G452" s="193" t="s">
        <v>312</v>
      </c>
      <c r="H452" s="194">
        <v>15.4</v>
      </c>
      <c r="I452" s="195"/>
      <c r="J452" s="196">
        <f>ROUND(I452*H452,2)</f>
        <v>0</v>
      </c>
      <c r="K452" s="192" t="s">
        <v>154</v>
      </c>
      <c r="L452" s="59"/>
      <c r="M452" s="197" t="s">
        <v>21</v>
      </c>
      <c r="N452" s="198" t="s">
        <v>46</v>
      </c>
      <c r="O452" s="40"/>
      <c r="P452" s="199">
        <f>O452*H452</f>
        <v>0</v>
      </c>
      <c r="Q452" s="199">
        <v>1.2800000000000001E-3</v>
      </c>
      <c r="R452" s="199">
        <f>Q452*H452</f>
        <v>1.9712E-2</v>
      </c>
      <c r="S452" s="199">
        <v>0</v>
      </c>
      <c r="T452" s="200">
        <f>S452*H452</f>
        <v>0</v>
      </c>
      <c r="AR452" s="22" t="s">
        <v>166</v>
      </c>
      <c r="AT452" s="22" t="s">
        <v>150</v>
      </c>
      <c r="AU452" s="22" t="s">
        <v>160</v>
      </c>
      <c r="AY452" s="22" t="s">
        <v>147</v>
      </c>
      <c r="BE452" s="201">
        <f>IF(N452="základní",J452,0)</f>
        <v>0</v>
      </c>
      <c r="BF452" s="201">
        <f>IF(N452="snížená",J452,0)</f>
        <v>0</v>
      </c>
      <c r="BG452" s="201">
        <f>IF(N452="zákl. přenesená",J452,0)</f>
        <v>0</v>
      </c>
      <c r="BH452" s="201">
        <f>IF(N452="sníž. přenesená",J452,0)</f>
        <v>0</v>
      </c>
      <c r="BI452" s="201">
        <f>IF(N452="nulová",J452,0)</f>
        <v>0</v>
      </c>
      <c r="BJ452" s="22" t="s">
        <v>83</v>
      </c>
      <c r="BK452" s="201">
        <f>ROUND(I452*H452,2)</f>
        <v>0</v>
      </c>
      <c r="BL452" s="22" t="s">
        <v>166</v>
      </c>
      <c r="BM452" s="22" t="s">
        <v>797</v>
      </c>
    </row>
    <row r="453" spans="2:65" s="11" customFormat="1">
      <c r="B453" s="202"/>
      <c r="C453" s="203"/>
      <c r="D453" s="204" t="s">
        <v>186</v>
      </c>
      <c r="E453" s="205" t="s">
        <v>21</v>
      </c>
      <c r="F453" s="206" t="s">
        <v>460</v>
      </c>
      <c r="G453" s="203"/>
      <c r="H453" s="205" t="s">
        <v>21</v>
      </c>
      <c r="I453" s="207"/>
      <c r="J453" s="203"/>
      <c r="K453" s="203"/>
      <c r="L453" s="208"/>
      <c r="M453" s="209"/>
      <c r="N453" s="210"/>
      <c r="O453" s="210"/>
      <c r="P453" s="210"/>
      <c r="Q453" s="210"/>
      <c r="R453" s="210"/>
      <c r="S453" s="210"/>
      <c r="T453" s="211"/>
      <c r="AT453" s="212" t="s">
        <v>186</v>
      </c>
      <c r="AU453" s="212" t="s">
        <v>160</v>
      </c>
      <c r="AV453" s="11" t="s">
        <v>83</v>
      </c>
      <c r="AW453" s="11" t="s">
        <v>38</v>
      </c>
      <c r="AX453" s="11" t="s">
        <v>75</v>
      </c>
      <c r="AY453" s="212" t="s">
        <v>147</v>
      </c>
    </row>
    <row r="454" spans="2:65" s="12" customFormat="1">
      <c r="B454" s="213"/>
      <c r="C454" s="214"/>
      <c r="D454" s="204" t="s">
        <v>186</v>
      </c>
      <c r="E454" s="215" t="s">
        <v>21</v>
      </c>
      <c r="F454" s="216" t="s">
        <v>798</v>
      </c>
      <c r="G454" s="214"/>
      <c r="H454" s="217">
        <v>7</v>
      </c>
      <c r="I454" s="218"/>
      <c r="J454" s="214"/>
      <c r="K454" s="214"/>
      <c r="L454" s="219"/>
      <c r="M454" s="220"/>
      <c r="N454" s="221"/>
      <c r="O454" s="221"/>
      <c r="P454" s="221"/>
      <c r="Q454" s="221"/>
      <c r="R454" s="221"/>
      <c r="S454" s="221"/>
      <c r="T454" s="222"/>
      <c r="AT454" s="223" t="s">
        <v>186</v>
      </c>
      <c r="AU454" s="223" t="s">
        <v>160</v>
      </c>
      <c r="AV454" s="12" t="s">
        <v>85</v>
      </c>
      <c r="AW454" s="12" t="s">
        <v>38</v>
      </c>
      <c r="AX454" s="12" t="s">
        <v>75</v>
      </c>
      <c r="AY454" s="223" t="s">
        <v>147</v>
      </c>
    </row>
    <row r="455" spans="2:65" s="11" customFormat="1">
      <c r="B455" s="202"/>
      <c r="C455" s="203"/>
      <c r="D455" s="204" t="s">
        <v>186</v>
      </c>
      <c r="E455" s="205" t="s">
        <v>21</v>
      </c>
      <c r="F455" s="206" t="s">
        <v>462</v>
      </c>
      <c r="G455" s="203"/>
      <c r="H455" s="205" t="s">
        <v>21</v>
      </c>
      <c r="I455" s="207"/>
      <c r="J455" s="203"/>
      <c r="K455" s="203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186</v>
      </c>
      <c r="AU455" s="212" t="s">
        <v>160</v>
      </c>
      <c r="AV455" s="11" t="s">
        <v>83</v>
      </c>
      <c r="AW455" s="11" t="s">
        <v>38</v>
      </c>
      <c r="AX455" s="11" t="s">
        <v>75</v>
      </c>
      <c r="AY455" s="212" t="s">
        <v>147</v>
      </c>
    </row>
    <row r="456" spans="2:65" s="12" customFormat="1">
      <c r="B456" s="213"/>
      <c r="C456" s="214"/>
      <c r="D456" s="204" t="s">
        <v>186</v>
      </c>
      <c r="E456" s="215" t="s">
        <v>21</v>
      </c>
      <c r="F456" s="216" t="s">
        <v>799</v>
      </c>
      <c r="G456" s="214"/>
      <c r="H456" s="217">
        <v>8.4</v>
      </c>
      <c r="I456" s="218"/>
      <c r="J456" s="214"/>
      <c r="K456" s="214"/>
      <c r="L456" s="219"/>
      <c r="M456" s="220"/>
      <c r="N456" s="221"/>
      <c r="O456" s="221"/>
      <c r="P456" s="221"/>
      <c r="Q456" s="221"/>
      <c r="R456" s="221"/>
      <c r="S456" s="221"/>
      <c r="T456" s="222"/>
      <c r="AT456" s="223" t="s">
        <v>186</v>
      </c>
      <c r="AU456" s="223" t="s">
        <v>160</v>
      </c>
      <c r="AV456" s="12" t="s">
        <v>85</v>
      </c>
      <c r="AW456" s="12" t="s">
        <v>38</v>
      </c>
      <c r="AX456" s="12" t="s">
        <v>75</v>
      </c>
      <c r="AY456" s="223" t="s">
        <v>147</v>
      </c>
    </row>
    <row r="457" spans="2:65" s="1" customFormat="1" ht="25.5" customHeight="1">
      <c r="B457" s="39"/>
      <c r="C457" s="190" t="s">
        <v>800</v>
      </c>
      <c r="D457" s="190" t="s">
        <v>150</v>
      </c>
      <c r="E457" s="191" t="s">
        <v>801</v>
      </c>
      <c r="F457" s="192" t="s">
        <v>802</v>
      </c>
      <c r="G457" s="193" t="s">
        <v>312</v>
      </c>
      <c r="H457" s="194">
        <v>43.14</v>
      </c>
      <c r="I457" s="195"/>
      <c r="J457" s="196">
        <f>ROUND(I457*H457,2)</f>
        <v>0</v>
      </c>
      <c r="K457" s="192" t="s">
        <v>154</v>
      </c>
      <c r="L457" s="59"/>
      <c r="M457" s="197" t="s">
        <v>21</v>
      </c>
      <c r="N457" s="198" t="s">
        <v>46</v>
      </c>
      <c r="O457" s="40"/>
      <c r="P457" s="199">
        <f>O457*H457</f>
        <v>0</v>
      </c>
      <c r="Q457" s="199">
        <v>2.7399999999999998E-3</v>
      </c>
      <c r="R457" s="199">
        <f>Q457*H457</f>
        <v>0.11820359999999999</v>
      </c>
      <c r="S457" s="199">
        <v>0</v>
      </c>
      <c r="T457" s="200">
        <f>S457*H457</f>
        <v>0</v>
      </c>
      <c r="AR457" s="22" t="s">
        <v>166</v>
      </c>
      <c r="AT457" s="22" t="s">
        <v>150</v>
      </c>
      <c r="AU457" s="22" t="s">
        <v>160</v>
      </c>
      <c r="AY457" s="22" t="s">
        <v>147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22" t="s">
        <v>83</v>
      </c>
      <c r="BK457" s="201">
        <f>ROUND(I457*H457,2)</f>
        <v>0</v>
      </c>
      <c r="BL457" s="22" t="s">
        <v>166</v>
      </c>
      <c r="BM457" s="22" t="s">
        <v>803</v>
      </c>
    </row>
    <row r="458" spans="2:65" s="11" customFormat="1">
      <c r="B458" s="202"/>
      <c r="C458" s="203"/>
      <c r="D458" s="204" t="s">
        <v>186</v>
      </c>
      <c r="E458" s="205" t="s">
        <v>21</v>
      </c>
      <c r="F458" s="206" t="s">
        <v>465</v>
      </c>
      <c r="G458" s="203"/>
      <c r="H458" s="205" t="s">
        <v>21</v>
      </c>
      <c r="I458" s="207"/>
      <c r="J458" s="203"/>
      <c r="K458" s="203"/>
      <c r="L458" s="208"/>
      <c r="M458" s="209"/>
      <c r="N458" s="210"/>
      <c r="O458" s="210"/>
      <c r="P458" s="210"/>
      <c r="Q458" s="210"/>
      <c r="R458" s="210"/>
      <c r="S458" s="210"/>
      <c r="T458" s="211"/>
      <c r="AT458" s="212" t="s">
        <v>186</v>
      </c>
      <c r="AU458" s="212" t="s">
        <v>160</v>
      </c>
      <c r="AV458" s="11" t="s">
        <v>83</v>
      </c>
      <c r="AW458" s="11" t="s">
        <v>38</v>
      </c>
      <c r="AX458" s="11" t="s">
        <v>75</v>
      </c>
      <c r="AY458" s="212" t="s">
        <v>147</v>
      </c>
    </row>
    <row r="459" spans="2:65" s="12" customFormat="1">
      <c r="B459" s="213"/>
      <c r="C459" s="214"/>
      <c r="D459" s="204" t="s">
        <v>186</v>
      </c>
      <c r="E459" s="215" t="s">
        <v>21</v>
      </c>
      <c r="F459" s="216" t="s">
        <v>804</v>
      </c>
      <c r="G459" s="214"/>
      <c r="H459" s="217">
        <v>41.14</v>
      </c>
      <c r="I459" s="218"/>
      <c r="J459" s="214"/>
      <c r="K459" s="214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186</v>
      </c>
      <c r="AU459" s="223" t="s">
        <v>160</v>
      </c>
      <c r="AV459" s="12" t="s">
        <v>85</v>
      </c>
      <c r="AW459" s="12" t="s">
        <v>38</v>
      </c>
      <c r="AX459" s="12" t="s">
        <v>75</v>
      </c>
      <c r="AY459" s="223" t="s">
        <v>147</v>
      </c>
    </row>
    <row r="460" spans="2:65" s="11" customFormat="1">
      <c r="B460" s="202"/>
      <c r="C460" s="203"/>
      <c r="D460" s="204" t="s">
        <v>186</v>
      </c>
      <c r="E460" s="205" t="s">
        <v>21</v>
      </c>
      <c r="F460" s="206" t="s">
        <v>467</v>
      </c>
      <c r="G460" s="203"/>
      <c r="H460" s="205" t="s">
        <v>21</v>
      </c>
      <c r="I460" s="207"/>
      <c r="J460" s="203"/>
      <c r="K460" s="203"/>
      <c r="L460" s="208"/>
      <c r="M460" s="209"/>
      <c r="N460" s="210"/>
      <c r="O460" s="210"/>
      <c r="P460" s="210"/>
      <c r="Q460" s="210"/>
      <c r="R460" s="210"/>
      <c r="S460" s="210"/>
      <c r="T460" s="211"/>
      <c r="AT460" s="212" t="s">
        <v>186</v>
      </c>
      <c r="AU460" s="212" t="s">
        <v>160</v>
      </c>
      <c r="AV460" s="11" t="s">
        <v>83</v>
      </c>
      <c r="AW460" s="11" t="s">
        <v>38</v>
      </c>
      <c r="AX460" s="11" t="s">
        <v>75</v>
      </c>
      <c r="AY460" s="212" t="s">
        <v>147</v>
      </c>
    </row>
    <row r="461" spans="2:65" s="12" customFormat="1">
      <c r="B461" s="213"/>
      <c r="C461" s="214"/>
      <c r="D461" s="204" t="s">
        <v>186</v>
      </c>
      <c r="E461" s="215" t="s">
        <v>21</v>
      </c>
      <c r="F461" s="216" t="s">
        <v>805</v>
      </c>
      <c r="G461" s="214"/>
      <c r="H461" s="217">
        <v>2</v>
      </c>
      <c r="I461" s="218"/>
      <c r="J461" s="214"/>
      <c r="K461" s="214"/>
      <c r="L461" s="219"/>
      <c r="M461" s="220"/>
      <c r="N461" s="221"/>
      <c r="O461" s="221"/>
      <c r="P461" s="221"/>
      <c r="Q461" s="221"/>
      <c r="R461" s="221"/>
      <c r="S461" s="221"/>
      <c r="T461" s="222"/>
      <c r="AT461" s="223" t="s">
        <v>186</v>
      </c>
      <c r="AU461" s="223" t="s">
        <v>160</v>
      </c>
      <c r="AV461" s="12" t="s">
        <v>85</v>
      </c>
      <c r="AW461" s="12" t="s">
        <v>38</v>
      </c>
      <c r="AX461" s="12" t="s">
        <v>75</v>
      </c>
      <c r="AY461" s="223" t="s">
        <v>147</v>
      </c>
    </row>
    <row r="462" spans="2:65" s="10" customFormat="1" ht="22.35" customHeight="1">
      <c r="B462" s="174"/>
      <c r="C462" s="175"/>
      <c r="D462" s="176" t="s">
        <v>74</v>
      </c>
      <c r="E462" s="188" t="s">
        <v>806</v>
      </c>
      <c r="F462" s="188" t="s">
        <v>807</v>
      </c>
      <c r="G462" s="175"/>
      <c r="H462" s="175"/>
      <c r="I462" s="178"/>
      <c r="J462" s="189">
        <f>BK462</f>
        <v>0</v>
      </c>
      <c r="K462" s="175"/>
      <c r="L462" s="180"/>
      <c r="M462" s="181"/>
      <c r="N462" s="182"/>
      <c r="O462" s="182"/>
      <c r="P462" s="183">
        <f>SUM(P463:P464)</f>
        <v>0</v>
      </c>
      <c r="Q462" s="182"/>
      <c r="R462" s="183">
        <f>SUM(R463:R464)</f>
        <v>45.45722</v>
      </c>
      <c r="S462" s="182"/>
      <c r="T462" s="184">
        <f>SUM(T463:T464)</f>
        <v>0</v>
      </c>
      <c r="AR462" s="185" t="s">
        <v>83</v>
      </c>
      <c r="AT462" s="186" t="s">
        <v>74</v>
      </c>
      <c r="AU462" s="186" t="s">
        <v>85</v>
      </c>
      <c r="AY462" s="185" t="s">
        <v>147</v>
      </c>
      <c r="BK462" s="187">
        <f>SUM(BK463:BK464)</f>
        <v>0</v>
      </c>
    </row>
    <row r="463" spans="2:65" s="1" customFormat="1" ht="38.25" customHeight="1">
      <c r="B463" s="39"/>
      <c r="C463" s="190" t="s">
        <v>808</v>
      </c>
      <c r="D463" s="190" t="s">
        <v>150</v>
      </c>
      <c r="E463" s="191" t="s">
        <v>809</v>
      </c>
      <c r="F463" s="192" t="s">
        <v>810</v>
      </c>
      <c r="G463" s="193" t="s">
        <v>811</v>
      </c>
      <c r="H463" s="194">
        <v>1</v>
      </c>
      <c r="I463" s="195"/>
      <c r="J463" s="196">
        <f>ROUND(I463*H463,2)</f>
        <v>0</v>
      </c>
      <c r="K463" s="192" t="s">
        <v>154</v>
      </c>
      <c r="L463" s="59"/>
      <c r="M463" s="197" t="s">
        <v>21</v>
      </c>
      <c r="N463" s="198" t="s">
        <v>46</v>
      </c>
      <c r="O463" s="40"/>
      <c r="P463" s="199">
        <f>O463*H463</f>
        <v>0</v>
      </c>
      <c r="Q463" s="199">
        <v>15.858599999999999</v>
      </c>
      <c r="R463" s="199">
        <f>Q463*H463</f>
        <v>15.858599999999999</v>
      </c>
      <c r="S463" s="199">
        <v>0</v>
      </c>
      <c r="T463" s="200">
        <f>S463*H463</f>
        <v>0</v>
      </c>
      <c r="AR463" s="22" t="s">
        <v>166</v>
      </c>
      <c r="AT463" s="22" t="s">
        <v>150</v>
      </c>
      <c r="AU463" s="22" t="s">
        <v>160</v>
      </c>
      <c r="AY463" s="22" t="s">
        <v>147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22" t="s">
        <v>83</v>
      </c>
      <c r="BK463" s="201">
        <f>ROUND(I463*H463,2)</f>
        <v>0</v>
      </c>
      <c r="BL463" s="22" t="s">
        <v>166</v>
      </c>
      <c r="BM463" s="22" t="s">
        <v>812</v>
      </c>
    </row>
    <row r="464" spans="2:65" s="1" customFormat="1" ht="38.25" customHeight="1">
      <c r="B464" s="39"/>
      <c r="C464" s="190" t="s">
        <v>813</v>
      </c>
      <c r="D464" s="190" t="s">
        <v>150</v>
      </c>
      <c r="E464" s="191" t="s">
        <v>814</v>
      </c>
      <c r="F464" s="192" t="s">
        <v>815</v>
      </c>
      <c r="G464" s="193" t="s">
        <v>811</v>
      </c>
      <c r="H464" s="194">
        <v>1</v>
      </c>
      <c r="I464" s="195"/>
      <c r="J464" s="196">
        <f>ROUND(I464*H464,2)</f>
        <v>0</v>
      </c>
      <c r="K464" s="192" t="s">
        <v>154</v>
      </c>
      <c r="L464" s="59"/>
      <c r="M464" s="197" t="s">
        <v>21</v>
      </c>
      <c r="N464" s="198" t="s">
        <v>46</v>
      </c>
      <c r="O464" s="40"/>
      <c r="P464" s="199">
        <f>O464*H464</f>
        <v>0</v>
      </c>
      <c r="Q464" s="199">
        <v>29.59862</v>
      </c>
      <c r="R464" s="199">
        <f>Q464*H464</f>
        <v>29.59862</v>
      </c>
      <c r="S464" s="199">
        <v>0</v>
      </c>
      <c r="T464" s="200">
        <f>S464*H464</f>
        <v>0</v>
      </c>
      <c r="AR464" s="22" t="s">
        <v>166</v>
      </c>
      <c r="AT464" s="22" t="s">
        <v>150</v>
      </c>
      <c r="AU464" s="22" t="s">
        <v>160</v>
      </c>
      <c r="AY464" s="22" t="s">
        <v>147</v>
      </c>
      <c r="BE464" s="201">
        <f>IF(N464="základní",J464,0)</f>
        <v>0</v>
      </c>
      <c r="BF464" s="201">
        <f>IF(N464="snížená",J464,0)</f>
        <v>0</v>
      </c>
      <c r="BG464" s="201">
        <f>IF(N464="zákl. přenesená",J464,0)</f>
        <v>0</v>
      </c>
      <c r="BH464" s="201">
        <f>IF(N464="sníž. přenesená",J464,0)</f>
        <v>0</v>
      </c>
      <c r="BI464" s="201">
        <f>IF(N464="nulová",J464,0)</f>
        <v>0</v>
      </c>
      <c r="BJ464" s="22" t="s">
        <v>83</v>
      </c>
      <c r="BK464" s="201">
        <f>ROUND(I464*H464,2)</f>
        <v>0</v>
      </c>
      <c r="BL464" s="22" t="s">
        <v>166</v>
      </c>
      <c r="BM464" s="22" t="s">
        <v>816</v>
      </c>
    </row>
    <row r="465" spans="2:65" s="10" customFormat="1" ht="29.85" customHeight="1">
      <c r="B465" s="174"/>
      <c r="C465" s="175"/>
      <c r="D465" s="176" t="s">
        <v>74</v>
      </c>
      <c r="E465" s="188" t="s">
        <v>188</v>
      </c>
      <c r="F465" s="188" t="s">
        <v>325</v>
      </c>
      <c r="G465" s="175"/>
      <c r="H465" s="175"/>
      <c r="I465" s="178"/>
      <c r="J465" s="189">
        <f>BK465</f>
        <v>0</v>
      </c>
      <c r="K465" s="175"/>
      <c r="L465" s="180"/>
      <c r="M465" s="181"/>
      <c r="N465" s="182"/>
      <c r="O465" s="182"/>
      <c r="P465" s="183">
        <f>P466+P481+P511+P513</f>
        <v>0</v>
      </c>
      <c r="Q465" s="182"/>
      <c r="R465" s="183">
        <f>R466+R481+R511+R513</f>
        <v>130.573025</v>
      </c>
      <c r="S465" s="182"/>
      <c r="T465" s="184">
        <f>T466+T481+T511+T513</f>
        <v>0</v>
      </c>
      <c r="AR465" s="185" t="s">
        <v>83</v>
      </c>
      <c r="AT465" s="186" t="s">
        <v>74</v>
      </c>
      <c r="AU465" s="186" t="s">
        <v>83</v>
      </c>
      <c r="AY465" s="185" t="s">
        <v>147</v>
      </c>
      <c r="BK465" s="187">
        <f>BK466+BK481+BK511+BK513</f>
        <v>0</v>
      </c>
    </row>
    <row r="466" spans="2:65" s="10" customFormat="1" ht="14.85" customHeight="1">
      <c r="B466" s="174"/>
      <c r="C466" s="175"/>
      <c r="D466" s="176" t="s">
        <v>74</v>
      </c>
      <c r="E466" s="188" t="s">
        <v>817</v>
      </c>
      <c r="F466" s="188" t="s">
        <v>818</v>
      </c>
      <c r="G466" s="175"/>
      <c r="H466" s="175"/>
      <c r="I466" s="178"/>
      <c r="J466" s="189">
        <f>BK466</f>
        <v>0</v>
      </c>
      <c r="K466" s="175"/>
      <c r="L466" s="180"/>
      <c r="M466" s="181"/>
      <c r="N466" s="182"/>
      <c r="O466" s="182"/>
      <c r="P466" s="183">
        <f>SUM(P467:P480)</f>
        <v>0</v>
      </c>
      <c r="Q466" s="182"/>
      <c r="R466" s="183">
        <f>SUM(R467:R480)</f>
        <v>102.687465</v>
      </c>
      <c r="S466" s="182"/>
      <c r="T466" s="184">
        <f>SUM(T467:T480)</f>
        <v>0</v>
      </c>
      <c r="AR466" s="185" t="s">
        <v>83</v>
      </c>
      <c r="AT466" s="186" t="s">
        <v>74</v>
      </c>
      <c r="AU466" s="186" t="s">
        <v>85</v>
      </c>
      <c r="AY466" s="185" t="s">
        <v>147</v>
      </c>
      <c r="BK466" s="187">
        <f>SUM(BK467:BK480)</f>
        <v>0</v>
      </c>
    </row>
    <row r="467" spans="2:65" s="1" customFormat="1" ht="38.25" customHeight="1">
      <c r="B467" s="39"/>
      <c r="C467" s="190" t="s">
        <v>819</v>
      </c>
      <c r="D467" s="190" t="s">
        <v>150</v>
      </c>
      <c r="E467" s="191" t="s">
        <v>820</v>
      </c>
      <c r="F467" s="192" t="s">
        <v>821</v>
      </c>
      <c r="G467" s="193" t="s">
        <v>312</v>
      </c>
      <c r="H467" s="194">
        <v>557.23</v>
      </c>
      <c r="I467" s="195"/>
      <c r="J467" s="196">
        <f>ROUND(I467*H467,2)</f>
        <v>0</v>
      </c>
      <c r="K467" s="192" t="s">
        <v>154</v>
      </c>
      <c r="L467" s="59"/>
      <c r="M467" s="197" t="s">
        <v>21</v>
      </c>
      <c r="N467" s="198" t="s">
        <v>46</v>
      </c>
      <c r="O467" s="40"/>
      <c r="P467" s="199">
        <f>O467*H467</f>
        <v>0</v>
      </c>
      <c r="Q467" s="199">
        <v>0.1295</v>
      </c>
      <c r="R467" s="199">
        <f>Q467*H467</f>
        <v>72.161285000000007</v>
      </c>
      <c r="S467" s="199">
        <v>0</v>
      </c>
      <c r="T467" s="200">
        <f>S467*H467</f>
        <v>0</v>
      </c>
      <c r="AR467" s="22" t="s">
        <v>166</v>
      </c>
      <c r="AT467" s="22" t="s">
        <v>150</v>
      </c>
      <c r="AU467" s="22" t="s">
        <v>160</v>
      </c>
      <c r="AY467" s="22" t="s">
        <v>147</v>
      </c>
      <c r="BE467" s="201">
        <f>IF(N467="základní",J467,0)</f>
        <v>0</v>
      </c>
      <c r="BF467" s="201">
        <f>IF(N467="snížená",J467,0)</f>
        <v>0</v>
      </c>
      <c r="BG467" s="201">
        <f>IF(N467="zákl. přenesená",J467,0)</f>
        <v>0</v>
      </c>
      <c r="BH467" s="201">
        <f>IF(N467="sníž. přenesená",J467,0)</f>
        <v>0</v>
      </c>
      <c r="BI467" s="201">
        <f>IF(N467="nulová",J467,0)</f>
        <v>0</v>
      </c>
      <c r="BJ467" s="22" t="s">
        <v>83</v>
      </c>
      <c r="BK467" s="201">
        <f>ROUND(I467*H467,2)</f>
        <v>0</v>
      </c>
      <c r="BL467" s="22" t="s">
        <v>166</v>
      </c>
      <c r="BM467" s="22" t="s">
        <v>822</v>
      </c>
    </row>
    <row r="468" spans="2:65" s="12" customFormat="1">
      <c r="B468" s="213"/>
      <c r="C468" s="214"/>
      <c r="D468" s="204" t="s">
        <v>186</v>
      </c>
      <c r="E468" s="215" t="s">
        <v>21</v>
      </c>
      <c r="F468" s="216" t="s">
        <v>823</v>
      </c>
      <c r="G468" s="214"/>
      <c r="H468" s="217">
        <v>270.74</v>
      </c>
      <c r="I468" s="218"/>
      <c r="J468" s="214"/>
      <c r="K468" s="214"/>
      <c r="L468" s="219"/>
      <c r="M468" s="220"/>
      <c r="N468" s="221"/>
      <c r="O468" s="221"/>
      <c r="P468" s="221"/>
      <c r="Q468" s="221"/>
      <c r="R468" s="221"/>
      <c r="S468" s="221"/>
      <c r="T468" s="222"/>
      <c r="AT468" s="223" t="s">
        <v>186</v>
      </c>
      <c r="AU468" s="223" t="s">
        <v>160</v>
      </c>
      <c r="AV468" s="12" t="s">
        <v>85</v>
      </c>
      <c r="AW468" s="12" t="s">
        <v>38</v>
      </c>
      <c r="AX468" s="12" t="s">
        <v>75</v>
      </c>
      <c r="AY468" s="223" t="s">
        <v>147</v>
      </c>
    </row>
    <row r="469" spans="2:65" s="12" customFormat="1">
      <c r="B469" s="213"/>
      <c r="C469" s="214"/>
      <c r="D469" s="204" t="s">
        <v>186</v>
      </c>
      <c r="E469" s="215" t="s">
        <v>21</v>
      </c>
      <c r="F469" s="216" t="s">
        <v>824</v>
      </c>
      <c r="G469" s="214"/>
      <c r="H469" s="217">
        <v>119.69</v>
      </c>
      <c r="I469" s="218"/>
      <c r="J469" s="214"/>
      <c r="K469" s="214"/>
      <c r="L469" s="219"/>
      <c r="M469" s="220"/>
      <c r="N469" s="221"/>
      <c r="O469" s="221"/>
      <c r="P469" s="221"/>
      <c r="Q469" s="221"/>
      <c r="R469" s="221"/>
      <c r="S469" s="221"/>
      <c r="T469" s="222"/>
      <c r="AT469" s="223" t="s">
        <v>186</v>
      </c>
      <c r="AU469" s="223" t="s">
        <v>160</v>
      </c>
      <c r="AV469" s="12" t="s">
        <v>85</v>
      </c>
      <c r="AW469" s="12" t="s">
        <v>38</v>
      </c>
      <c r="AX469" s="12" t="s">
        <v>75</v>
      </c>
      <c r="AY469" s="223" t="s">
        <v>147</v>
      </c>
    </row>
    <row r="470" spans="2:65" s="12" customFormat="1">
      <c r="B470" s="213"/>
      <c r="C470" s="214"/>
      <c r="D470" s="204" t="s">
        <v>186</v>
      </c>
      <c r="E470" s="215" t="s">
        <v>21</v>
      </c>
      <c r="F470" s="216" t="s">
        <v>825</v>
      </c>
      <c r="G470" s="214"/>
      <c r="H470" s="217">
        <v>65.72</v>
      </c>
      <c r="I470" s="218"/>
      <c r="J470" s="214"/>
      <c r="K470" s="214"/>
      <c r="L470" s="219"/>
      <c r="M470" s="220"/>
      <c r="N470" s="221"/>
      <c r="O470" s="221"/>
      <c r="P470" s="221"/>
      <c r="Q470" s="221"/>
      <c r="R470" s="221"/>
      <c r="S470" s="221"/>
      <c r="T470" s="222"/>
      <c r="AT470" s="223" t="s">
        <v>186</v>
      </c>
      <c r="AU470" s="223" t="s">
        <v>160</v>
      </c>
      <c r="AV470" s="12" t="s">
        <v>85</v>
      </c>
      <c r="AW470" s="12" t="s">
        <v>38</v>
      </c>
      <c r="AX470" s="12" t="s">
        <v>75</v>
      </c>
      <c r="AY470" s="223" t="s">
        <v>147</v>
      </c>
    </row>
    <row r="471" spans="2:65" s="12" customFormat="1">
      <c r="B471" s="213"/>
      <c r="C471" s="214"/>
      <c r="D471" s="204" t="s">
        <v>186</v>
      </c>
      <c r="E471" s="215" t="s">
        <v>21</v>
      </c>
      <c r="F471" s="216" t="s">
        <v>826</v>
      </c>
      <c r="G471" s="214"/>
      <c r="H471" s="217">
        <v>101.08</v>
      </c>
      <c r="I471" s="218"/>
      <c r="J471" s="214"/>
      <c r="K471" s="214"/>
      <c r="L471" s="219"/>
      <c r="M471" s="220"/>
      <c r="N471" s="221"/>
      <c r="O471" s="221"/>
      <c r="P471" s="221"/>
      <c r="Q471" s="221"/>
      <c r="R471" s="221"/>
      <c r="S471" s="221"/>
      <c r="T471" s="222"/>
      <c r="AT471" s="223" t="s">
        <v>186</v>
      </c>
      <c r="AU471" s="223" t="s">
        <v>160</v>
      </c>
      <c r="AV471" s="12" t="s">
        <v>85</v>
      </c>
      <c r="AW471" s="12" t="s">
        <v>38</v>
      </c>
      <c r="AX471" s="12" t="s">
        <v>75</v>
      </c>
      <c r="AY471" s="223" t="s">
        <v>147</v>
      </c>
    </row>
    <row r="472" spans="2:65" s="1" customFormat="1" ht="16.5" customHeight="1">
      <c r="B472" s="39"/>
      <c r="C472" s="228" t="s">
        <v>827</v>
      </c>
      <c r="D472" s="228" t="s">
        <v>332</v>
      </c>
      <c r="E472" s="229" t="s">
        <v>828</v>
      </c>
      <c r="F472" s="230" t="s">
        <v>829</v>
      </c>
      <c r="G472" s="231" t="s">
        <v>312</v>
      </c>
      <c r="H472" s="232">
        <v>612.95299999999997</v>
      </c>
      <c r="I472" s="233"/>
      <c r="J472" s="234">
        <f>ROUND(I472*H472,2)</f>
        <v>0</v>
      </c>
      <c r="K472" s="230" t="s">
        <v>154</v>
      </c>
      <c r="L472" s="235"/>
      <c r="M472" s="236" t="s">
        <v>21</v>
      </c>
      <c r="N472" s="237" t="s">
        <v>46</v>
      </c>
      <c r="O472" s="40"/>
      <c r="P472" s="199">
        <f>O472*H472</f>
        <v>0</v>
      </c>
      <c r="Q472" s="199">
        <v>4.4999999999999998E-2</v>
      </c>
      <c r="R472" s="199">
        <f>Q472*H472</f>
        <v>27.582884999999997</v>
      </c>
      <c r="S472" s="199">
        <v>0</v>
      </c>
      <c r="T472" s="200">
        <f>S472*H472</f>
        <v>0</v>
      </c>
      <c r="AR472" s="22" t="s">
        <v>182</v>
      </c>
      <c r="AT472" s="22" t="s">
        <v>332</v>
      </c>
      <c r="AU472" s="22" t="s">
        <v>160</v>
      </c>
      <c r="AY472" s="22" t="s">
        <v>147</v>
      </c>
      <c r="BE472" s="201">
        <f>IF(N472="základní",J472,0)</f>
        <v>0</v>
      </c>
      <c r="BF472" s="201">
        <f>IF(N472="snížená",J472,0)</f>
        <v>0</v>
      </c>
      <c r="BG472" s="201">
        <f>IF(N472="zákl. přenesená",J472,0)</f>
        <v>0</v>
      </c>
      <c r="BH472" s="201">
        <f>IF(N472="sníž. přenesená",J472,0)</f>
        <v>0</v>
      </c>
      <c r="BI472" s="201">
        <f>IF(N472="nulová",J472,0)</f>
        <v>0</v>
      </c>
      <c r="BJ472" s="22" t="s">
        <v>83</v>
      </c>
      <c r="BK472" s="201">
        <f>ROUND(I472*H472,2)</f>
        <v>0</v>
      </c>
      <c r="BL472" s="22" t="s">
        <v>166</v>
      </c>
      <c r="BM472" s="22" t="s">
        <v>830</v>
      </c>
    </row>
    <row r="473" spans="2:65" s="11" customFormat="1">
      <c r="B473" s="202"/>
      <c r="C473" s="203"/>
      <c r="D473" s="204" t="s">
        <v>186</v>
      </c>
      <c r="E473" s="205" t="s">
        <v>21</v>
      </c>
      <c r="F473" s="206" t="s">
        <v>831</v>
      </c>
      <c r="G473" s="203"/>
      <c r="H473" s="205" t="s">
        <v>21</v>
      </c>
      <c r="I473" s="207"/>
      <c r="J473" s="203"/>
      <c r="K473" s="203"/>
      <c r="L473" s="208"/>
      <c r="M473" s="209"/>
      <c r="N473" s="210"/>
      <c r="O473" s="210"/>
      <c r="P473" s="210"/>
      <c r="Q473" s="210"/>
      <c r="R473" s="210"/>
      <c r="S473" s="210"/>
      <c r="T473" s="211"/>
      <c r="AT473" s="212" t="s">
        <v>186</v>
      </c>
      <c r="AU473" s="212" t="s">
        <v>160</v>
      </c>
      <c r="AV473" s="11" t="s">
        <v>83</v>
      </c>
      <c r="AW473" s="11" t="s">
        <v>38</v>
      </c>
      <c r="AX473" s="11" t="s">
        <v>75</v>
      </c>
      <c r="AY473" s="212" t="s">
        <v>147</v>
      </c>
    </row>
    <row r="474" spans="2:65" s="12" customFormat="1">
      <c r="B474" s="213"/>
      <c r="C474" s="214"/>
      <c r="D474" s="204" t="s">
        <v>186</v>
      </c>
      <c r="E474" s="215" t="s">
        <v>21</v>
      </c>
      <c r="F474" s="216" t="s">
        <v>832</v>
      </c>
      <c r="G474" s="214"/>
      <c r="H474" s="217">
        <v>557.23</v>
      </c>
      <c r="I474" s="218"/>
      <c r="J474" s="214"/>
      <c r="K474" s="214"/>
      <c r="L474" s="219"/>
      <c r="M474" s="220"/>
      <c r="N474" s="221"/>
      <c r="O474" s="221"/>
      <c r="P474" s="221"/>
      <c r="Q474" s="221"/>
      <c r="R474" s="221"/>
      <c r="S474" s="221"/>
      <c r="T474" s="222"/>
      <c r="AT474" s="223" t="s">
        <v>186</v>
      </c>
      <c r="AU474" s="223" t="s">
        <v>160</v>
      </c>
      <c r="AV474" s="12" t="s">
        <v>85</v>
      </c>
      <c r="AW474" s="12" t="s">
        <v>38</v>
      </c>
      <c r="AX474" s="12" t="s">
        <v>75</v>
      </c>
      <c r="AY474" s="223" t="s">
        <v>147</v>
      </c>
    </row>
    <row r="475" spans="2:65" s="12" customFormat="1">
      <c r="B475" s="213"/>
      <c r="C475" s="214"/>
      <c r="D475" s="204" t="s">
        <v>186</v>
      </c>
      <c r="E475" s="214"/>
      <c r="F475" s="216" t="s">
        <v>833</v>
      </c>
      <c r="G475" s="214"/>
      <c r="H475" s="217">
        <v>612.95299999999997</v>
      </c>
      <c r="I475" s="218"/>
      <c r="J475" s="214"/>
      <c r="K475" s="214"/>
      <c r="L475" s="219"/>
      <c r="M475" s="220"/>
      <c r="N475" s="221"/>
      <c r="O475" s="221"/>
      <c r="P475" s="221"/>
      <c r="Q475" s="221"/>
      <c r="R475" s="221"/>
      <c r="S475" s="221"/>
      <c r="T475" s="222"/>
      <c r="AT475" s="223" t="s">
        <v>186</v>
      </c>
      <c r="AU475" s="223" t="s">
        <v>160</v>
      </c>
      <c r="AV475" s="12" t="s">
        <v>85</v>
      </c>
      <c r="AW475" s="12" t="s">
        <v>6</v>
      </c>
      <c r="AX475" s="12" t="s">
        <v>83</v>
      </c>
      <c r="AY475" s="223" t="s">
        <v>147</v>
      </c>
    </row>
    <row r="476" spans="2:65" s="1" customFormat="1" ht="38.25" customHeight="1">
      <c r="B476" s="39"/>
      <c r="C476" s="190" t="s">
        <v>834</v>
      </c>
      <c r="D476" s="190" t="s">
        <v>150</v>
      </c>
      <c r="E476" s="191" t="s">
        <v>835</v>
      </c>
      <c r="F476" s="192" t="s">
        <v>836</v>
      </c>
      <c r="G476" s="193" t="s">
        <v>312</v>
      </c>
      <c r="H476" s="194">
        <v>22.34</v>
      </c>
      <c r="I476" s="195"/>
      <c r="J476" s="196">
        <f>ROUND(I476*H476,2)</f>
        <v>0</v>
      </c>
      <c r="K476" s="192" t="s">
        <v>154</v>
      </c>
      <c r="L476" s="59"/>
      <c r="M476" s="197" t="s">
        <v>21</v>
      </c>
      <c r="N476" s="198" t="s">
        <v>46</v>
      </c>
      <c r="O476" s="40"/>
      <c r="P476" s="199">
        <f>O476*H476</f>
        <v>0</v>
      </c>
      <c r="Q476" s="199">
        <v>0.10095</v>
      </c>
      <c r="R476" s="199">
        <f>Q476*H476</f>
        <v>2.255223</v>
      </c>
      <c r="S476" s="199">
        <v>0</v>
      </c>
      <c r="T476" s="200">
        <f>S476*H476</f>
        <v>0</v>
      </c>
      <c r="AR476" s="22" t="s">
        <v>166</v>
      </c>
      <c r="AT476" s="22" t="s">
        <v>150</v>
      </c>
      <c r="AU476" s="22" t="s">
        <v>160</v>
      </c>
      <c r="AY476" s="22" t="s">
        <v>147</v>
      </c>
      <c r="BE476" s="201">
        <f>IF(N476="základní",J476,0)</f>
        <v>0</v>
      </c>
      <c r="BF476" s="201">
        <f>IF(N476="snížená",J476,0)</f>
        <v>0</v>
      </c>
      <c r="BG476" s="201">
        <f>IF(N476="zákl. přenesená",J476,0)</f>
        <v>0</v>
      </c>
      <c r="BH476" s="201">
        <f>IF(N476="sníž. přenesená",J476,0)</f>
        <v>0</v>
      </c>
      <c r="BI476" s="201">
        <f>IF(N476="nulová",J476,0)</f>
        <v>0</v>
      </c>
      <c r="BJ476" s="22" t="s">
        <v>83</v>
      </c>
      <c r="BK476" s="201">
        <f>ROUND(I476*H476,2)</f>
        <v>0</v>
      </c>
      <c r="BL476" s="22" t="s">
        <v>166</v>
      </c>
      <c r="BM476" s="22" t="s">
        <v>837</v>
      </c>
    </row>
    <row r="477" spans="2:65" s="12" customFormat="1">
      <c r="B477" s="213"/>
      <c r="C477" s="214"/>
      <c r="D477" s="204" t="s">
        <v>186</v>
      </c>
      <c r="E477" s="215" t="s">
        <v>21</v>
      </c>
      <c r="F477" s="216" t="s">
        <v>838</v>
      </c>
      <c r="G477" s="214"/>
      <c r="H477" s="217">
        <v>22.34</v>
      </c>
      <c r="I477" s="218"/>
      <c r="J477" s="214"/>
      <c r="K477" s="214"/>
      <c r="L477" s="219"/>
      <c r="M477" s="220"/>
      <c r="N477" s="221"/>
      <c r="O477" s="221"/>
      <c r="P477" s="221"/>
      <c r="Q477" s="221"/>
      <c r="R477" s="221"/>
      <c r="S477" s="221"/>
      <c r="T477" s="222"/>
      <c r="AT477" s="223" t="s">
        <v>186</v>
      </c>
      <c r="AU477" s="223" t="s">
        <v>160</v>
      </c>
      <c r="AV477" s="12" t="s">
        <v>85</v>
      </c>
      <c r="AW477" s="12" t="s">
        <v>38</v>
      </c>
      <c r="AX477" s="12" t="s">
        <v>75</v>
      </c>
      <c r="AY477" s="223" t="s">
        <v>147</v>
      </c>
    </row>
    <row r="478" spans="2:65" s="1" customFormat="1" ht="16.5" customHeight="1">
      <c r="B478" s="39"/>
      <c r="C478" s="228" t="s">
        <v>839</v>
      </c>
      <c r="D478" s="228" t="s">
        <v>332</v>
      </c>
      <c r="E478" s="229" t="s">
        <v>840</v>
      </c>
      <c r="F478" s="230" t="s">
        <v>841</v>
      </c>
      <c r="G478" s="231" t="s">
        <v>312</v>
      </c>
      <c r="H478" s="232">
        <v>24.574000000000002</v>
      </c>
      <c r="I478" s="233"/>
      <c r="J478" s="234">
        <f>ROUND(I478*H478,2)</f>
        <v>0</v>
      </c>
      <c r="K478" s="230" t="s">
        <v>154</v>
      </c>
      <c r="L478" s="235"/>
      <c r="M478" s="236" t="s">
        <v>21</v>
      </c>
      <c r="N478" s="237" t="s">
        <v>46</v>
      </c>
      <c r="O478" s="40"/>
      <c r="P478" s="199">
        <f>O478*H478</f>
        <v>0</v>
      </c>
      <c r="Q478" s="199">
        <v>2.8000000000000001E-2</v>
      </c>
      <c r="R478" s="199">
        <f>Q478*H478</f>
        <v>0.68807200000000002</v>
      </c>
      <c r="S478" s="199">
        <v>0</v>
      </c>
      <c r="T478" s="200">
        <f>S478*H478</f>
        <v>0</v>
      </c>
      <c r="AR478" s="22" t="s">
        <v>182</v>
      </c>
      <c r="AT478" s="22" t="s">
        <v>332</v>
      </c>
      <c r="AU478" s="22" t="s">
        <v>160</v>
      </c>
      <c r="AY478" s="22" t="s">
        <v>147</v>
      </c>
      <c r="BE478" s="201">
        <f>IF(N478="základní",J478,0)</f>
        <v>0</v>
      </c>
      <c r="BF478" s="201">
        <f>IF(N478="snížená",J478,0)</f>
        <v>0</v>
      </c>
      <c r="BG478" s="201">
        <f>IF(N478="zákl. přenesená",J478,0)</f>
        <v>0</v>
      </c>
      <c r="BH478" s="201">
        <f>IF(N478="sníž. přenesená",J478,0)</f>
        <v>0</v>
      </c>
      <c r="BI478" s="201">
        <f>IF(N478="nulová",J478,0)</f>
        <v>0</v>
      </c>
      <c r="BJ478" s="22" t="s">
        <v>83</v>
      </c>
      <c r="BK478" s="201">
        <f>ROUND(I478*H478,2)</f>
        <v>0</v>
      </c>
      <c r="BL478" s="22" t="s">
        <v>166</v>
      </c>
      <c r="BM478" s="22" t="s">
        <v>842</v>
      </c>
    </row>
    <row r="479" spans="2:65" s="12" customFormat="1">
      <c r="B479" s="213"/>
      <c r="C479" s="214"/>
      <c r="D479" s="204" t="s">
        <v>186</v>
      </c>
      <c r="E479" s="215" t="s">
        <v>21</v>
      </c>
      <c r="F479" s="216" t="s">
        <v>838</v>
      </c>
      <c r="G479" s="214"/>
      <c r="H479" s="217">
        <v>22.34</v>
      </c>
      <c r="I479" s="218"/>
      <c r="J479" s="214"/>
      <c r="K479" s="214"/>
      <c r="L479" s="219"/>
      <c r="M479" s="220"/>
      <c r="N479" s="221"/>
      <c r="O479" s="221"/>
      <c r="P479" s="221"/>
      <c r="Q479" s="221"/>
      <c r="R479" s="221"/>
      <c r="S479" s="221"/>
      <c r="T479" s="222"/>
      <c r="AT479" s="223" t="s">
        <v>186</v>
      </c>
      <c r="AU479" s="223" t="s">
        <v>160</v>
      </c>
      <c r="AV479" s="12" t="s">
        <v>85</v>
      </c>
      <c r="AW479" s="12" t="s">
        <v>38</v>
      </c>
      <c r="AX479" s="12" t="s">
        <v>75</v>
      </c>
      <c r="AY479" s="223" t="s">
        <v>147</v>
      </c>
    </row>
    <row r="480" spans="2:65" s="12" customFormat="1">
      <c r="B480" s="213"/>
      <c r="C480" s="214"/>
      <c r="D480" s="204" t="s">
        <v>186</v>
      </c>
      <c r="E480" s="214"/>
      <c r="F480" s="216" t="s">
        <v>843</v>
      </c>
      <c r="G480" s="214"/>
      <c r="H480" s="217">
        <v>24.574000000000002</v>
      </c>
      <c r="I480" s="218"/>
      <c r="J480" s="214"/>
      <c r="K480" s="214"/>
      <c r="L480" s="219"/>
      <c r="M480" s="220"/>
      <c r="N480" s="221"/>
      <c r="O480" s="221"/>
      <c r="P480" s="221"/>
      <c r="Q480" s="221"/>
      <c r="R480" s="221"/>
      <c r="S480" s="221"/>
      <c r="T480" s="222"/>
      <c r="AT480" s="223" t="s">
        <v>186</v>
      </c>
      <c r="AU480" s="223" t="s">
        <v>160</v>
      </c>
      <c r="AV480" s="12" t="s">
        <v>85</v>
      </c>
      <c r="AW480" s="12" t="s">
        <v>6</v>
      </c>
      <c r="AX480" s="12" t="s">
        <v>83</v>
      </c>
      <c r="AY480" s="223" t="s">
        <v>147</v>
      </c>
    </row>
    <row r="481" spans="2:65" s="10" customFormat="1" ht="22.35" customHeight="1">
      <c r="B481" s="174"/>
      <c r="C481" s="175"/>
      <c r="D481" s="176" t="s">
        <v>74</v>
      </c>
      <c r="E481" s="188" t="s">
        <v>326</v>
      </c>
      <c r="F481" s="188" t="s">
        <v>327</v>
      </c>
      <c r="G481" s="175"/>
      <c r="H481" s="175"/>
      <c r="I481" s="178"/>
      <c r="J481" s="189">
        <f>BK481</f>
        <v>0</v>
      </c>
      <c r="K481" s="175"/>
      <c r="L481" s="180"/>
      <c r="M481" s="181"/>
      <c r="N481" s="182"/>
      <c r="O481" s="182"/>
      <c r="P481" s="183">
        <f>SUM(P482:P510)</f>
        <v>0</v>
      </c>
      <c r="Q481" s="182"/>
      <c r="R481" s="183">
        <f>SUM(R482:R510)</f>
        <v>27.885560000000002</v>
      </c>
      <c r="S481" s="182"/>
      <c r="T481" s="184">
        <f>SUM(T482:T510)</f>
        <v>0</v>
      </c>
      <c r="AR481" s="185" t="s">
        <v>83</v>
      </c>
      <c r="AT481" s="186" t="s">
        <v>74</v>
      </c>
      <c r="AU481" s="186" t="s">
        <v>85</v>
      </c>
      <c r="AY481" s="185" t="s">
        <v>147</v>
      </c>
      <c r="BK481" s="187">
        <f>SUM(BK482:BK510)</f>
        <v>0</v>
      </c>
    </row>
    <row r="482" spans="2:65" s="1" customFormat="1" ht="25.5" customHeight="1">
      <c r="B482" s="39"/>
      <c r="C482" s="190" t="s">
        <v>844</v>
      </c>
      <c r="D482" s="190" t="s">
        <v>150</v>
      </c>
      <c r="E482" s="191" t="s">
        <v>845</v>
      </c>
      <c r="F482" s="192" t="s">
        <v>846</v>
      </c>
      <c r="G482" s="193" t="s">
        <v>323</v>
      </c>
      <c r="H482" s="194">
        <v>1</v>
      </c>
      <c r="I482" s="195"/>
      <c r="J482" s="196">
        <f>ROUND(I482*H482,2)</f>
        <v>0</v>
      </c>
      <c r="K482" s="192" t="s">
        <v>21</v>
      </c>
      <c r="L482" s="59"/>
      <c r="M482" s="197" t="s">
        <v>21</v>
      </c>
      <c r="N482" s="198" t="s">
        <v>46</v>
      </c>
      <c r="O482" s="40"/>
      <c r="P482" s="199">
        <f>O482*H482</f>
        <v>0</v>
      </c>
      <c r="Q482" s="199">
        <v>0</v>
      </c>
      <c r="R482" s="199">
        <f>Q482*H482</f>
        <v>0</v>
      </c>
      <c r="S482" s="199">
        <v>0</v>
      </c>
      <c r="T482" s="200">
        <f>S482*H482</f>
        <v>0</v>
      </c>
      <c r="AR482" s="22" t="s">
        <v>166</v>
      </c>
      <c r="AT482" s="22" t="s">
        <v>150</v>
      </c>
      <c r="AU482" s="22" t="s">
        <v>160</v>
      </c>
      <c r="AY482" s="22" t="s">
        <v>147</v>
      </c>
      <c r="BE482" s="201">
        <f>IF(N482="základní",J482,0)</f>
        <v>0</v>
      </c>
      <c r="BF482" s="201">
        <f>IF(N482="snížená",J482,0)</f>
        <v>0</v>
      </c>
      <c r="BG482" s="201">
        <f>IF(N482="zákl. přenesená",J482,0)</f>
        <v>0</v>
      </c>
      <c r="BH482" s="201">
        <f>IF(N482="sníž. přenesená",J482,0)</f>
        <v>0</v>
      </c>
      <c r="BI482" s="201">
        <f>IF(N482="nulová",J482,0)</f>
        <v>0</v>
      </c>
      <c r="BJ482" s="22" t="s">
        <v>83</v>
      </c>
      <c r="BK482" s="201">
        <f>ROUND(I482*H482,2)</f>
        <v>0</v>
      </c>
      <c r="BL482" s="22" t="s">
        <v>166</v>
      </c>
      <c r="BM482" s="22" t="s">
        <v>847</v>
      </c>
    </row>
    <row r="483" spans="2:65" s="1" customFormat="1" ht="25.5" customHeight="1">
      <c r="B483" s="39"/>
      <c r="C483" s="190" t="s">
        <v>848</v>
      </c>
      <c r="D483" s="190" t="s">
        <v>150</v>
      </c>
      <c r="E483" s="191" t="s">
        <v>849</v>
      </c>
      <c r="F483" s="192" t="s">
        <v>850</v>
      </c>
      <c r="G483" s="193" t="s">
        <v>312</v>
      </c>
      <c r="H483" s="194">
        <v>77</v>
      </c>
      <c r="I483" s="195"/>
      <c r="J483" s="196">
        <f>ROUND(I483*H483,2)</f>
        <v>0</v>
      </c>
      <c r="K483" s="192" t="s">
        <v>154</v>
      </c>
      <c r="L483" s="59"/>
      <c r="M483" s="197" t="s">
        <v>21</v>
      </c>
      <c r="N483" s="198" t="s">
        <v>46</v>
      </c>
      <c r="O483" s="40"/>
      <c r="P483" s="199">
        <f>O483*H483</f>
        <v>0</v>
      </c>
      <c r="Q483" s="199">
        <v>0.29221000000000003</v>
      </c>
      <c r="R483" s="199">
        <f>Q483*H483</f>
        <v>22.500170000000001</v>
      </c>
      <c r="S483" s="199">
        <v>0</v>
      </c>
      <c r="T483" s="200">
        <f>S483*H483</f>
        <v>0</v>
      </c>
      <c r="AR483" s="22" t="s">
        <v>166</v>
      </c>
      <c r="AT483" s="22" t="s">
        <v>150</v>
      </c>
      <c r="AU483" s="22" t="s">
        <v>160</v>
      </c>
      <c r="AY483" s="22" t="s">
        <v>147</v>
      </c>
      <c r="BE483" s="201">
        <f>IF(N483="základní",J483,0)</f>
        <v>0</v>
      </c>
      <c r="BF483" s="201">
        <f>IF(N483="snížená",J483,0)</f>
        <v>0</v>
      </c>
      <c r="BG483" s="201">
        <f>IF(N483="zákl. přenesená",J483,0)</f>
        <v>0</v>
      </c>
      <c r="BH483" s="201">
        <f>IF(N483="sníž. přenesená",J483,0)</f>
        <v>0</v>
      </c>
      <c r="BI483" s="201">
        <f>IF(N483="nulová",J483,0)</f>
        <v>0</v>
      </c>
      <c r="BJ483" s="22" t="s">
        <v>83</v>
      </c>
      <c r="BK483" s="201">
        <f>ROUND(I483*H483,2)</f>
        <v>0</v>
      </c>
      <c r="BL483" s="22" t="s">
        <v>166</v>
      </c>
      <c r="BM483" s="22" t="s">
        <v>851</v>
      </c>
    </row>
    <row r="484" spans="2:65" s="12" customFormat="1">
      <c r="B484" s="213"/>
      <c r="C484" s="214"/>
      <c r="D484" s="204" t="s">
        <v>186</v>
      </c>
      <c r="E484" s="215" t="s">
        <v>21</v>
      </c>
      <c r="F484" s="216" t="s">
        <v>852</v>
      </c>
      <c r="G484" s="214"/>
      <c r="H484" s="217">
        <v>77</v>
      </c>
      <c r="I484" s="218"/>
      <c r="J484" s="214"/>
      <c r="K484" s="214"/>
      <c r="L484" s="219"/>
      <c r="M484" s="220"/>
      <c r="N484" s="221"/>
      <c r="O484" s="221"/>
      <c r="P484" s="221"/>
      <c r="Q484" s="221"/>
      <c r="R484" s="221"/>
      <c r="S484" s="221"/>
      <c r="T484" s="222"/>
      <c r="AT484" s="223" t="s">
        <v>186</v>
      </c>
      <c r="AU484" s="223" t="s">
        <v>160</v>
      </c>
      <c r="AV484" s="12" t="s">
        <v>85</v>
      </c>
      <c r="AW484" s="12" t="s">
        <v>38</v>
      </c>
      <c r="AX484" s="12" t="s">
        <v>75</v>
      </c>
      <c r="AY484" s="223" t="s">
        <v>147</v>
      </c>
    </row>
    <row r="485" spans="2:65" s="1" customFormat="1" ht="16.5" customHeight="1">
      <c r="B485" s="39"/>
      <c r="C485" s="228" t="s">
        <v>853</v>
      </c>
      <c r="D485" s="228" t="s">
        <v>332</v>
      </c>
      <c r="E485" s="229" t="s">
        <v>854</v>
      </c>
      <c r="F485" s="230" t="s">
        <v>855</v>
      </c>
      <c r="G485" s="231" t="s">
        <v>323</v>
      </c>
      <c r="H485" s="232">
        <v>42</v>
      </c>
      <c r="I485" s="233"/>
      <c r="J485" s="234">
        <f>ROUND(I485*H485,2)</f>
        <v>0</v>
      </c>
      <c r="K485" s="230" t="s">
        <v>21</v>
      </c>
      <c r="L485" s="235"/>
      <c r="M485" s="236" t="s">
        <v>21</v>
      </c>
      <c r="N485" s="237" t="s">
        <v>46</v>
      </c>
      <c r="O485" s="40"/>
      <c r="P485" s="199">
        <f>O485*H485</f>
        <v>0</v>
      </c>
      <c r="Q485" s="199">
        <v>0</v>
      </c>
      <c r="R485" s="199">
        <f>Q485*H485</f>
        <v>0</v>
      </c>
      <c r="S485" s="199">
        <v>0</v>
      </c>
      <c r="T485" s="200">
        <f>S485*H485</f>
        <v>0</v>
      </c>
      <c r="AR485" s="22" t="s">
        <v>182</v>
      </c>
      <c r="AT485" s="22" t="s">
        <v>332</v>
      </c>
      <c r="AU485" s="22" t="s">
        <v>160</v>
      </c>
      <c r="AY485" s="22" t="s">
        <v>147</v>
      </c>
      <c r="BE485" s="201">
        <f>IF(N485="základní",J485,0)</f>
        <v>0</v>
      </c>
      <c r="BF485" s="201">
        <f>IF(N485="snížená",J485,0)</f>
        <v>0</v>
      </c>
      <c r="BG485" s="201">
        <f>IF(N485="zákl. přenesená",J485,0)</f>
        <v>0</v>
      </c>
      <c r="BH485" s="201">
        <f>IF(N485="sníž. přenesená",J485,0)</f>
        <v>0</v>
      </c>
      <c r="BI485" s="201">
        <f>IF(N485="nulová",J485,0)</f>
        <v>0</v>
      </c>
      <c r="BJ485" s="22" t="s">
        <v>83</v>
      </c>
      <c r="BK485" s="201">
        <f>ROUND(I485*H485,2)</f>
        <v>0</v>
      </c>
      <c r="BL485" s="22" t="s">
        <v>166</v>
      </c>
      <c r="BM485" s="22" t="s">
        <v>856</v>
      </c>
    </row>
    <row r="486" spans="2:65" s="12" customFormat="1">
      <c r="B486" s="213"/>
      <c r="C486" s="214"/>
      <c r="D486" s="204" t="s">
        <v>186</v>
      </c>
      <c r="E486" s="215" t="s">
        <v>21</v>
      </c>
      <c r="F486" s="216" t="s">
        <v>857</v>
      </c>
      <c r="G486" s="214"/>
      <c r="H486" s="217">
        <v>42</v>
      </c>
      <c r="I486" s="218"/>
      <c r="J486" s="214"/>
      <c r="K486" s="214"/>
      <c r="L486" s="219"/>
      <c r="M486" s="220"/>
      <c r="N486" s="221"/>
      <c r="O486" s="221"/>
      <c r="P486" s="221"/>
      <c r="Q486" s="221"/>
      <c r="R486" s="221"/>
      <c r="S486" s="221"/>
      <c r="T486" s="222"/>
      <c r="AT486" s="223" t="s">
        <v>186</v>
      </c>
      <c r="AU486" s="223" t="s">
        <v>160</v>
      </c>
      <c r="AV486" s="12" t="s">
        <v>85</v>
      </c>
      <c r="AW486" s="12" t="s">
        <v>38</v>
      </c>
      <c r="AX486" s="12" t="s">
        <v>75</v>
      </c>
      <c r="AY486" s="223" t="s">
        <v>147</v>
      </c>
    </row>
    <row r="487" spans="2:65" s="1" customFormat="1" ht="16.5" customHeight="1">
      <c r="B487" s="39"/>
      <c r="C487" s="228" t="s">
        <v>858</v>
      </c>
      <c r="D487" s="228" t="s">
        <v>332</v>
      </c>
      <c r="E487" s="229" t="s">
        <v>859</v>
      </c>
      <c r="F487" s="230" t="s">
        <v>860</v>
      </c>
      <c r="G487" s="231" t="s">
        <v>323</v>
      </c>
      <c r="H487" s="232">
        <v>70</v>
      </c>
      <c r="I487" s="233"/>
      <c r="J487" s="234">
        <f>ROUND(I487*H487,2)</f>
        <v>0</v>
      </c>
      <c r="K487" s="230" t="s">
        <v>21</v>
      </c>
      <c r="L487" s="235"/>
      <c r="M487" s="236" t="s">
        <v>21</v>
      </c>
      <c r="N487" s="237" t="s">
        <v>46</v>
      </c>
      <c r="O487" s="40"/>
      <c r="P487" s="199">
        <f>O487*H487</f>
        <v>0</v>
      </c>
      <c r="Q487" s="199">
        <v>0</v>
      </c>
      <c r="R487" s="199">
        <f>Q487*H487</f>
        <v>0</v>
      </c>
      <c r="S487" s="199">
        <v>0</v>
      </c>
      <c r="T487" s="200">
        <f>S487*H487</f>
        <v>0</v>
      </c>
      <c r="AR487" s="22" t="s">
        <v>182</v>
      </c>
      <c r="AT487" s="22" t="s">
        <v>332</v>
      </c>
      <c r="AU487" s="22" t="s">
        <v>160</v>
      </c>
      <c r="AY487" s="22" t="s">
        <v>147</v>
      </c>
      <c r="BE487" s="201">
        <f>IF(N487="základní",J487,0)</f>
        <v>0</v>
      </c>
      <c r="BF487" s="201">
        <f>IF(N487="snížená",J487,0)</f>
        <v>0</v>
      </c>
      <c r="BG487" s="201">
        <f>IF(N487="zákl. přenesená",J487,0)</f>
        <v>0</v>
      </c>
      <c r="BH487" s="201">
        <f>IF(N487="sníž. přenesená",J487,0)</f>
        <v>0</v>
      </c>
      <c r="BI487" s="201">
        <f>IF(N487="nulová",J487,0)</f>
        <v>0</v>
      </c>
      <c r="BJ487" s="22" t="s">
        <v>83</v>
      </c>
      <c r="BK487" s="201">
        <f>ROUND(I487*H487,2)</f>
        <v>0</v>
      </c>
      <c r="BL487" s="22" t="s">
        <v>166</v>
      </c>
      <c r="BM487" s="22" t="s">
        <v>861</v>
      </c>
    </row>
    <row r="488" spans="2:65" s="12" customFormat="1">
      <c r="B488" s="213"/>
      <c r="C488" s="214"/>
      <c r="D488" s="204" t="s">
        <v>186</v>
      </c>
      <c r="E488" s="215" t="s">
        <v>21</v>
      </c>
      <c r="F488" s="216" t="s">
        <v>862</v>
      </c>
      <c r="G488" s="214"/>
      <c r="H488" s="217">
        <v>70</v>
      </c>
      <c r="I488" s="218"/>
      <c r="J488" s="214"/>
      <c r="K488" s="214"/>
      <c r="L488" s="219"/>
      <c r="M488" s="220"/>
      <c r="N488" s="221"/>
      <c r="O488" s="221"/>
      <c r="P488" s="221"/>
      <c r="Q488" s="221"/>
      <c r="R488" s="221"/>
      <c r="S488" s="221"/>
      <c r="T488" s="222"/>
      <c r="AT488" s="223" t="s">
        <v>186</v>
      </c>
      <c r="AU488" s="223" t="s">
        <v>160</v>
      </c>
      <c r="AV488" s="12" t="s">
        <v>85</v>
      </c>
      <c r="AW488" s="12" t="s">
        <v>38</v>
      </c>
      <c r="AX488" s="12" t="s">
        <v>75</v>
      </c>
      <c r="AY488" s="223" t="s">
        <v>147</v>
      </c>
    </row>
    <row r="489" spans="2:65" s="1" customFormat="1" ht="16.5" customHeight="1">
      <c r="B489" s="39"/>
      <c r="C489" s="228" t="s">
        <v>863</v>
      </c>
      <c r="D489" s="228" t="s">
        <v>332</v>
      </c>
      <c r="E489" s="229" t="s">
        <v>864</v>
      </c>
      <c r="F489" s="230" t="s">
        <v>865</v>
      </c>
      <c r="G489" s="231" t="s">
        <v>323</v>
      </c>
      <c r="H489" s="232">
        <v>5</v>
      </c>
      <c r="I489" s="233"/>
      <c r="J489" s="234">
        <f>ROUND(I489*H489,2)</f>
        <v>0</v>
      </c>
      <c r="K489" s="230" t="s">
        <v>21</v>
      </c>
      <c r="L489" s="235"/>
      <c r="M489" s="236" t="s">
        <v>21</v>
      </c>
      <c r="N489" s="237" t="s">
        <v>46</v>
      </c>
      <c r="O489" s="40"/>
      <c r="P489" s="199">
        <f>O489*H489</f>
        <v>0</v>
      </c>
      <c r="Q489" s="199">
        <v>0</v>
      </c>
      <c r="R489" s="199">
        <f>Q489*H489</f>
        <v>0</v>
      </c>
      <c r="S489" s="199">
        <v>0</v>
      </c>
      <c r="T489" s="200">
        <f>S489*H489</f>
        <v>0</v>
      </c>
      <c r="AR489" s="22" t="s">
        <v>182</v>
      </c>
      <c r="AT489" s="22" t="s">
        <v>332</v>
      </c>
      <c r="AU489" s="22" t="s">
        <v>160</v>
      </c>
      <c r="AY489" s="22" t="s">
        <v>147</v>
      </c>
      <c r="BE489" s="201">
        <f>IF(N489="základní",J489,0)</f>
        <v>0</v>
      </c>
      <c r="BF489" s="201">
        <f>IF(N489="snížená",J489,0)</f>
        <v>0</v>
      </c>
      <c r="BG489" s="201">
        <f>IF(N489="zákl. přenesená",J489,0)</f>
        <v>0</v>
      </c>
      <c r="BH489" s="201">
        <f>IF(N489="sníž. přenesená",J489,0)</f>
        <v>0</v>
      </c>
      <c r="BI489" s="201">
        <f>IF(N489="nulová",J489,0)</f>
        <v>0</v>
      </c>
      <c r="BJ489" s="22" t="s">
        <v>83</v>
      </c>
      <c r="BK489" s="201">
        <f>ROUND(I489*H489,2)</f>
        <v>0</v>
      </c>
      <c r="BL489" s="22" t="s">
        <v>166</v>
      </c>
      <c r="BM489" s="22" t="s">
        <v>866</v>
      </c>
    </row>
    <row r="490" spans="2:65" s="1" customFormat="1" ht="25.5" customHeight="1">
      <c r="B490" s="39"/>
      <c r="C490" s="228" t="s">
        <v>867</v>
      </c>
      <c r="D490" s="228" t="s">
        <v>332</v>
      </c>
      <c r="E490" s="229" t="s">
        <v>868</v>
      </c>
      <c r="F490" s="230" t="s">
        <v>869</v>
      </c>
      <c r="G490" s="231" t="s">
        <v>323</v>
      </c>
      <c r="H490" s="232">
        <v>154</v>
      </c>
      <c r="I490" s="233"/>
      <c r="J490" s="234">
        <f>ROUND(I490*H490,2)</f>
        <v>0</v>
      </c>
      <c r="K490" s="230" t="s">
        <v>21</v>
      </c>
      <c r="L490" s="235"/>
      <c r="M490" s="236" t="s">
        <v>21</v>
      </c>
      <c r="N490" s="237" t="s">
        <v>46</v>
      </c>
      <c r="O490" s="40"/>
      <c r="P490" s="199">
        <f>O490*H490</f>
        <v>0</v>
      </c>
      <c r="Q490" s="199">
        <v>0</v>
      </c>
      <c r="R490" s="199">
        <f>Q490*H490</f>
        <v>0</v>
      </c>
      <c r="S490" s="199">
        <v>0</v>
      </c>
      <c r="T490" s="200">
        <f>S490*H490</f>
        <v>0</v>
      </c>
      <c r="AR490" s="22" t="s">
        <v>182</v>
      </c>
      <c r="AT490" s="22" t="s">
        <v>332</v>
      </c>
      <c r="AU490" s="22" t="s">
        <v>160</v>
      </c>
      <c r="AY490" s="22" t="s">
        <v>147</v>
      </c>
      <c r="BE490" s="201">
        <f>IF(N490="základní",J490,0)</f>
        <v>0</v>
      </c>
      <c r="BF490" s="201">
        <f>IF(N490="snížená",J490,0)</f>
        <v>0</v>
      </c>
      <c r="BG490" s="201">
        <f>IF(N490="zákl. přenesená",J490,0)</f>
        <v>0</v>
      </c>
      <c r="BH490" s="201">
        <f>IF(N490="sníž. přenesená",J490,0)</f>
        <v>0</v>
      </c>
      <c r="BI490" s="201">
        <f>IF(N490="nulová",J490,0)</f>
        <v>0</v>
      </c>
      <c r="BJ490" s="22" t="s">
        <v>83</v>
      </c>
      <c r="BK490" s="201">
        <f>ROUND(I490*H490,2)</f>
        <v>0</v>
      </c>
      <c r="BL490" s="22" t="s">
        <v>166</v>
      </c>
      <c r="BM490" s="22" t="s">
        <v>870</v>
      </c>
    </row>
    <row r="491" spans="2:65" s="12" customFormat="1">
      <c r="B491" s="213"/>
      <c r="C491" s="214"/>
      <c r="D491" s="204" t="s">
        <v>186</v>
      </c>
      <c r="E491" s="215" t="s">
        <v>21</v>
      </c>
      <c r="F491" s="216" t="s">
        <v>871</v>
      </c>
      <c r="G491" s="214"/>
      <c r="H491" s="217">
        <v>154</v>
      </c>
      <c r="I491" s="218"/>
      <c r="J491" s="214"/>
      <c r="K491" s="214"/>
      <c r="L491" s="219"/>
      <c r="M491" s="220"/>
      <c r="N491" s="221"/>
      <c r="O491" s="221"/>
      <c r="P491" s="221"/>
      <c r="Q491" s="221"/>
      <c r="R491" s="221"/>
      <c r="S491" s="221"/>
      <c r="T491" s="222"/>
      <c r="AT491" s="223" t="s">
        <v>186</v>
      </c>
      <c r="AU491" s="223" t="s">
        <v>160</v>
      </c>
      <c r="AV491" s="12" t="s">
        <v>85</v>
      </c>
      <c r="AW491" s="12" t="s">
        <v>38</v>
      </c>
      <c r="AX491" s="12" t="s">
        <v>75</v>
      </c>
      <c r="AY491" s="223" t="s">
        <v>147</v>
      </c>
    </row>
    <row r="492" spans="2:65" s="1" customFormat="1" ht="16.5" customHeight="1">
      <c r="B492" s="39"/>
      <c r="C492" s="228" t="s">
        <v>872</v>
      </c>
      <c r="D492" s="228" t="s">
        <v>332</v>
      </c>
      <c r="E492" s="229" t="s">
        <v>873</v>
      </c>
      <c r="F492" s="230" t="s">
        <v>874</v>
      </c>
      <c r="G492" s="231" t="s">
        <v>323</v>
      </c>
      <c r="H492" s="232">
        <v>2</v>
      </c>
      <c r="I492" s="233"/>
      <c r="J492" s="234">
        <f>ROUND(I492*H492,2)</f>
        <v>0</v>
      </c>
      <c r="K492" s="230" t="s">
        <v>21</v>
      </c>
      <c r="L492" s="235"/>
      <c r="M492" s="236" t="s">
        <v>21</v>
      </c>
      <c r="N492" s="237" t="s">
        <v>46</v>
      </c>
      <c r="O492" s="40"/>
      <c r="P492" s="199">
        <f>O492*H492</f>
        <v>0</v>
      </c>
      <c r="Q492" s="199">
        <v>0</v>
      </c>
      <c r="R492" s="199">
        <f>Q492*H492</f>
        <v>0</v>
      </c>
      <c r="S492" s="199">
        <v>0</v>
      </c>
      <c r="T492" s="200">
        <f>S492*H492</f>
        <v>0</v>
      </c>
      <c r="AR492" s="22" t="s">
        <v>182</v>
      </c>
      <c r="AT492" s="22" t="s">
        <v>332</v>
      </c>
      <c r="AU492" s="22" t="s">
        <v>160</v>
      </c>
      <c r="AY492" s="22" t="s">
        <v>147</v>
      </c>
      <c r="BE492" s="201">
        <f>IF(N492="základní",J492,0)</f>
        <v>0</v>
      </c>
      <c r="BF492" s="201">
        <f>IF(N492="snížená",J492,0)</f>
        <v>0</v>
      </c>
      <c r="BG492" s="201">
        <f>IF(N492="zákl. přenesená",J492,0)</f>
        <v>0</v>
      </c>
      <c r="BH492" s="201">
        <f>IF(N492="sníž. přenesená",J492,0)</f>
        <v>0</v>
      </c>
      <c r="BI492" s="201">
        <f>IF(N492="nulová",J492,0)</f>
        <v>0</v>
      </c>
      <c r="BJ492" s="22" t="s">
        <v>83</v>
      </c>
      <c r="BK492" s="201">
        <f>ROUND(I492*H492,2)</f>
        <v>0</v>
      </c>
      <c r="BL492" s="22" t="s">
        <v>166</v>
      </c>
      <c r="BM492" s="22" t="s">
        <v>875</v>
      </c>
    </row>
    <row r="493" spans="2:65" s="12" customFormat="1">
      <c r="B493" s="213"/>
      <c r="C493" s="214"/>
      <c r="D493" s="204" t="s">
        <v>186</v>
      </c>
      <c r="E493" s="215" t="s">
        <v>21</v>
      </c>
      <c r="F493" s="216" t="s">
        <v>85</v>
      </c>
      <c r="G493" s="214"/>
      <c r="H493" s="217">
        <v>2</v>
      </c>
      <c r="I493" s="218"/>
      <c r="J493" s="214"/>
      <c r="K493" s="214"/>
      <c r="L493" s="219"/>
      <c r="M493" s="220"/>
      <c r="N493" s="221"/>
      <c r="O493" s="221"/>
      <c r="P493" s="221"/>
      <c r="Q493" s="221"/>
      <c r="R493" s="221"/>
      <c r="S493" s="221"/>
      <c r="T493" s="222"/>
      <c r="AT493" s="223" t="s">
        <v>186</v>
      </c>
      <c r="AU493" s="223" t="s">
        <v>160</v>
      </c>
      <c r="AV493" s="12" t="s">
        <v>85</v>
      </c>
      <c r="AW493" s="12" t="s">
        <v>38</v>
      </c>
      <c r="AX493" s="12" t="s">
        <v>75</v>
      </c>
      <c r="AY493" s="223" t="s">
        <v>147</v>
      </c>
    </row>
    <row r="494" spans="2:65" s="1" customFormat="1" ht="16.5" customHeight="1">
      <c r="B494" s="39"/>
      <c r="C494" s="190" t="s">
        <v>876</v>
      </c>
      <c r="D494" s="190" t="s">
        <v>150</v>
      </c>
      <c r="E494" s="191" t="s">
        <v>877</v>
      </c>
      <c r="F494" s="192" t="s">
        <v>878</v>
      </c>
      <c r="G494" s="193" t="s">
        <v>281</v>
      </c>
      <c r="H494" s="194">
        <v>80</v>
      </c>
      <c r="I494" s="195"/>
      <c r="J494" s="196">
        <f>ROUND(I494*H494,2)</f>
        <v>0</v>
      </c>
      <c r="K494" s="192" t="s">
        <v>154</v>
      </c>
      <c r="L494" s="59"/>
      <c r="M494" s="197" t="s">
        <v>21</v>
      </c>
      <c r="N494" s="198" t="s">
        <v>46</v>
      </c>
      <c r="O494" s="40"/>
      <c r="P494" s="199">
        <f>O494*H494</f>
        <v>0</v>
      </c>
      <c r="Q494" s="199">
        <v>0</v>
      </c>
      <c r="R494" s="199">
        <f>Q494*H494</f>
        <v>0</v>
      </c>
      <c r="S494" s="199">
        <v>0</v>
      </c>
      <c r="T494" s="200">
        <f>S494*H494</f>
        <v>0</v>
      </c>
      <c r="AR494" s="22" t="s">
        <v>166</v>
      </c>
      <c r="AT494" s="22" t="s">
        <v>150</v>
      </c>
      <c r="AU494" s="22" t="s">
        <v>160</v>
      </c>
      <c r="AY494" s="22" t="s">
        <v>147</v>
      </c>
      <c r="BE494" s="201">
        <f>IF(N494="základní",J494,0)</f>
        <v>0</v>
      </c>
      <c r="BF494" s="201">
        <f>IF(N494="snížená",J494,0)</f>
        <v>0</v>
      </c>
      <c r="BG494" s="201">
        <f>IF(N494="zákl. přenesená",J494,0)</f>
        <v>0</v>
      </c>
      <c r="BH494" s="201">
        <f>IF(N494="sníž. přenesená",J494,0)</f>
        <v>0</v>
      </c>
      <c r="BI494" s="201">
        <f>IF(N494="nulová",J494,0)</f>
        <v>0</v>
      </c>
      <c r="BJ494" s="22" t="s">
        <v>83</v>
      </c>
      <c r="BK494" s="201">
        <f>ROUND(I494*H494,2)</f>
        <v>0</v>
      </c>
      <c r="BL494" s="22" t="s">
        <v>166</v>
      </c>
      <c r="BM494" s="22" t="s">
        <v>879</v>
      </c>
    </row>
    <row r="495" spans="2:65" s="11" customFormat="1">
      <c r="B495" s="202"/>
      <c r="C495" s="203"/>
      <c r="D495" s="204" t="s">
        <v>186</v>
      </c>
      <c r="E495" s="205" t="s">
        <v>21</v>
      </c>
      <c r="F495" s="206" t="s">
        <v>880</v>
      </c>
      <c r="G495" s="203"/>
      <c r="H495" s="205" t="s">
        <v>21</v>
      </c>
      <c r="I495" s="207"/>
      <c r="J495" s="203"/>
      <c r="K495" s="203"/>
      <c r="L495" s="208"/>
      <c r="M495" s="209"/>
      <c r="N495" s="210"/>
      <c r="O495" s="210"/>
      <c r="P495" s="210"/>
      <c r="Q495" s="210"/>
      <c r="R495" s="210"/>
      <c r="S495" s="210"/>
      <c r="T495" s="211"/>
      <c r="AT495" s="212" t="s">
        <v>186</v>
      </c>
      <c r="AU495" s="212" t="s">
        <v>160</v>
      </c>
      <c r="AV495" s="11" t="s">
        <v>83</v>
      </c>
      <c r="AW495" s="11" t="s">
        <v>38</v>
      </c>
      <c r="AX495" s="11" t="s">
        <v>75</v>
      </c>
      <c r="AY495" s="212" t="s">
        <v>147</v>
      </c>
    </row>
    <row r="496" spans="2:65" s="12" customFormat="1">
      <c r="B496" s="213"/>
      <c r="C496" s="214"/>
      <c r="D496" s="204" t="s">
        <v>186</v>
      </c>
      <c r="E496" s="215" t="s">
        <v>21</v>
      </c>
      <c r="F496" s="216" t="s">
        <v>881</v>
      </c>
      <c r="G496" s="214"/>
      <c r="H496" s="217">
        <v>80</v>
      </c>
      <c r="I496" s="218"/>
      <c r="J496" s="214"/>
      <c r="K496" s="214"/>
      <c r="L496" s="219"/>
      <c r="M496" s="220"/>
      <c r="N496" s="221"/>
      <c r="O496" s="221"/>
      <c r="P496" s="221"/>
      <c r="Q496" s="221"/>
      <c r="R496" s="221"/>
      <c r="S496" s="221"/>
      <c r="T496" s="222"/>
      <c r="AT496" s="223" t="s">
        <v>186</v>
      </c>
      <c r="AU496" s="223" t="s">
        <v>160</v>
      </c>
      <c r="AV496" s="12" t="s">
        <v>85</v>
      </c>
      <c r="AW496" s="12" t="s">
        <v>38</v>
      </c>
      <c r="AX496" s="12" t="s">
        <v>75</v>
      </c>
      <c r="AY496" s="223" t="s">
        <v>147</v>
      </c>
    </row>
    <row r="497" spans="2:65" s="1" customFormat="1" ht="16.5" customHeight="1">
      <c r="B497" s="39"/>
      <c r="C497" s="228" t="s">
        <v>882</v>
      </c>
      <c r="D497" s="228" t="s">
        <v>332</v>
      </c>
      <c r="E497" s="229" t="s">
        <v>883</v>
      </c>
      <c r="F497" s="230" t="s">
        <v>884</v>
      </c>
      <c r="G497" s="231" t="s">
        <v>323</v>
      </c>
      <c r="H497" s="232">
        <v>79</v>
      </c>
      <c r="I497" s="233"/>
      <c r="J497" s="234">
        <f>ROUND(I497*H497,2)</f>
        <v>0</v>
      </c>
      <c r="K497" s="230" t="s">
        <v>21</v>
      </c>
      <c r="L497" s="235"/>
      <c r="M497" s="236" t="s">
        <v>21</v>
      </c>
      <c r="N497" s="237" t="s">
        <v>46</v>
      </c>
      <c r="O497" s="40"/>
      <c r="P497" s="199">
        <f>O497*H497</f>
        <v>0</v>
      </c>
      <c r="Q497" s="199">
        <v>0</v>
      </c>
      <c r="R497" s="199">
        <f>Q497*H497</f>
        <v>0</v>
      </c>
      <c r="S497" s="199">
        <v>0</v>
      </c>
      <c r="T497" s="200">
        <f>S497*H497</f>
        <v>0</v>
      </c>
      <c r="AR497" s="22" t="s">
        <v>182</v>
      </c>
      <c r="AT497" s="22" t="s">
        <v>332</v>
      </c>
      <c r="AU497" s="22" t="s">
        <v>160</v>
      </c>
      <c r="AY497" s="22" t="s">
        <v>147</v>
      </c>
      <c r="BE497" s="201">
        <f>IF(N497="základní",J497,0)</f>
        <v>0</v>
      </c>
      <c r="BF497" s="201">
        <f>IF(N497="snížená",J497,0)</f>
        <v>0</v>
      </c>
      <c r="BG497" s="201">
        <f>IF(N497="zákl. přenesená",J497,0)</f>
        <v>0</v>
      </c>
      <c r="BH497" s="201">
        <f>IF(N497="sníž. přenesená",J497,0)</f>
        <v>0</v>
      </c>
      <c r="BI497" s="201">
        <f>IF(N497="nulová",J497,0)</f>
        <v>0</v>
      </c>
      <c r="BJ497" s="22" t="s">
        <v>83</v>
      </c>
      <c r="BK497" s="201">
        <f>ROUND(I497*H497,2)</f>
        <v>0</v>
      </c>
      <c r="BL497" s="22" t="s">
        <v>166</v>
      </c>
      <c r="BM497" s="22" t="s">
        <v>885</v>
      </c>
    </row>
    <row r="498" spans="2:65" s="1" customFormat="1" ht="16.5" customHeight="1">
      <c r="B498" s="39"/>
      <c r="C498" s="228" t="s">
        <v>886</v>
      </c>
      <c r="D498" s="228" t="s">
        <v>332</v>
      </c>
      <c r="E498" s="229" t="s">
        <v>887</v>
      </c>
      <c r="F498" s="230" t="s">
        <v>888</v>
      </c>
      <c r="G498" s="231" t="s">
        <v>323</v>
      </c>
      <c r="H498" s="232">
        <v>1</v>
      </c>
      <c r="I498" s="233"/>
      <c r="J498" s="234">
        <f>ROUND(I498*H498,2)</f>
        <v>0</v>
      </c>
      <c r="K498" s="230" t="s">
        <v>21</v>
      </c>
      <c r="L498" s="235"/>
      <c r="M498" s="236" t="s">
        <v>21</v>
      </c>
      <c r="N498" s="237" t="s">
        <v>46</v>
      </c>
      <c r="O498" s="40"/>
      <c r="P498" s="199">
        <f>O498*H498</f>
        <v>0</v>
      </c>
      <c r="Q498" s="199">
        <v>0</v>
      </c>
      <c r="R498" s="199">
        <f>Q498*H498</f>
        <v>0</v>
      </c>
      <c r="S498" s="199">
        <v>0</v>
      </c>
      <c r="T498" s="200">
        <f>S498*H498</f>
        <v>0</v>
      </c>
      <c r="AR498" s="22" t="s">
        <v>182</v>
      </c>
      <c r="AT498" s="22" t="s">
        <v>332</v>
      </c>
      <c r="AU498" s="22" t="s">
        <v>160</v>
      </c>
      <c r="AY498" s="22" t="s">
        <v>147</v>
      </c>
      <c r="BE498" s="201">
        <f>IF(N498="základní",J498,0)</f>
        <v>0</v>
      </c>
      <c r="BF498" s="201">
        <f>IF(N498="snížená",J498,0)</f>
        <v>0</v>
      </c>
      <c r="BG498" s="201">
        <f>IF(N498="zákl. přenesená",J498,0)</f>
        <v>0</v>
      </c>
      <c r="BH498" s="201">
        <f>IF(N498="sníž. přenesená",J498,0)</f>
        <v>0</v>
      </c>
      <c r="BI498" s="201">
        <f>IF(N498="nulová",J498,0)</f>
        <v>0</v>
      </c>
      <c r="BJ498" s="22" t="s">
        <v>83</v>
      </c>
      <c r="BK498" s="201">
        <f>ROUND(I498*H498,2)</f>
        <v>0</v>
      </c>
      <c r="BL498" s="22" t="s">
        <v>166</v>
      </c>
      <c r="BM498" s="22" t="s">
        <v>889</v>
      </c>
    </row>
    <row r="499" spans="2:65" s="1" customFormat="1" ht="16.5" customHeight="1">
      <c r="B499" s="39"/>
      <c r="C499" s="190" t="s">
        <v>890</v>
      </c>
      <c r="D499" s="190" t="s">
        <v>150</v>
      </c>
      <c r="E499" s="191" t="s">
        <v>891</v>
      </c>
      <c r="F499" s="192" t="s">
        <v>892</v>
      </c>
      <c r="G499" s="193" t="s">
        <v>281</v>
      </c>
      <c r="H499" s="194">
        <v>4</v>
      </c>
      <c r="I499" s="195"/>
      <c r="J499" s="196">
        <f>ROUND(I499*H499,2)</f>
        <v>0</v>
      </c>
      <c r="K499" s="192" t="s">
        <v>154</v>
      </c>
      <c r="L499" s="59"/>
      <c r="M499" s="197" t="s">
        <v>21</v>
      </c>
      <c r="N499" s="198" t="s">
        <v>46</v>
      </c>
      <c r="O499" s="40"/>
      <c r="P499" s="199">
        <f>O499*H499</f>
        <v>0</v>
      </c>
      <c r="Q499" s="199">
        <v>0</v>
      </c>
      <c r="R499" s="199">
        <f>Q499*H499</f>
        <v>0</v>
      </c>
      <c r="S499" s="199">
        <v>0</v>
      </c>
      <c r="T499" s="200">
        <f>S499*H499</f>
        <v>0</v>
      </c>
      <c r="AR499" s="22" t="s">
        <v>166</v>
      </c>
      <c r="AT499" s="22" t="s">
        <v>150</v>
      </c>
      <c r="AU499" s="22" t="s">
        <v>160</v>
      </c>
      <c r="AY499" s="22" t="s">
        <v>147</v>
      </c>
      <c r="BE499" s="201">
        <f>IF(N499="základní",J499,0)</f>
        <v>0</v>
      </c>
      <c r="BF499" s="201">
        <f>IF(N499="snížená",J499,0)</f>
        <v>0</v>
      </c>
      <c r="BG499" s="201">
        <f>IF(N499="zákl. přenesená",J499,0)</f>
        <v>0</v>
      </c>
      <c r="BH499" s="201">
        <f>IF(N499="sníž. přenesená",J499,0)</f>
        <v>0</v>
      </c>
      <c r="BI499" s="201">
        <f>IF(N499="nulová",J499,0)</f>
        <v>0</v>
      </c>
      <c r="BJ499" s="22" t="s">
        <v>83</v>
      </c>
      <c r="BK499" s="201">
        <f>ROUND(I499*H499,2)</f>
        <v>0</v>
      </c>
      <c r="BL499" s="22" t="s">
        <v>166</v>
      </c>
      <c r="BM499" s="22" t="s">
        <v>893</v>
      </c>
    </row>
    <row r="500" spans="2:65" s="11" customFormat="1">
      <c r="B500" s="202"/>
      <c r="C500" s="203"/>
      <c r="D500" s="204" t="s">
        <v>186</v>
      </c>
      <c r="E500" s="205" t="s">
        <v>21</v>
      </c>
      <c r="F500" s="206" t="s">
        <v>894</v>
      </c>
      <c r="G500" s="203"/>
      <c r="H500" s="205" t="s">
        <v>21</v>
      </c>
      <c r="I500" s="207"/>
      <c r="J500" s="203"/>
      <c r="K500" s="203"/>
      <c r="L500" s="208"/>
      <c r="M500" s="209"/>
      <c r="N500" s="210"/>
      <c r="O500" s="210"/>
      <c r="P500" s="210"/>
      <c r="Q500" s="210"/>
      <c r="R500" s="210"/>
      <c r="S500" s="210"/>
      <c r="T500" s="211"/>
      <c r="AT500" s="212" t="s">
        <v>186</v>
      </c>
      <c r="AU500" s="212" t="s">
        <v>160</v>
      </c>
      <c r="AV500" s="11" t="s">
        <v>83</v>
      </c>
      <c r="AW500" s="11" t="s">
        <v>38</v>
      </c>
      <c r="AX500" s="11" t="s">
        <v>75</v>
      </c>
      <c r="AY500" s="212" t="s">
        <v>147</v>
      </c>
    </row>
    <row r="501" spans="2:65" s="12" customFormat="1">
      <c r="B501" s="213"/>
      <c r="C501" s="214"/>
      <c r="D501" s="204" t="s">
        <v>186</v>
      </c>
      <c r="E501" s="215" t="s">
        <v>21</v>
      </c>
      <c r="F501" s="216" t="s">
        <v>166</v>
      </c>
      <c r="G501" s="214"/>
      <c r="H501" s="217">
        <v>4</v>
      </c>
      <c r="I501" s="218"/>
      <c r="J501" s="214"/>
      <c r="K501" s="214"/>
      <c r="L501" s="219"/>
      <c r="M501" s="220"/>
      <c r="N501" s="221"/>
      <c r="O501" s="221"/>
      <c r="P501" s="221"/>
      <c r="Q501" s="221"/>
      <c r="R501" s="221"/>
      <c r="S501" s="221"/>
      <c r="T501" s="222"/>
      <c r="AT501" s="223" t="s">
        <v>186</v>
      </c>
      <c r="AU501" s="223" t="s">
        <v>160</v>
      </c>
      <c r="AV501" s="12" t="s">
        <v>85</v>
      </c>
      <c r="AW501" s="12" t="s">
        <v>38</v>
      </c>
      <c r="AX501" s="12" t="s">
        <v>75</v>
      </c>
      <c r="AY501" s="223" t="s">
        <v>147</v>
      </c>
    </row>
    <row r="502" spans="2:65" s="1" customFormat="1" ht="16.5" customHeight="1">
      <c r="B502" s="39"/>
      <c r="C502" s="228" t="s">
        <v>895</v>
      </c>
      <c r="D502" s="228" t="s">
        <v>332</v>
      </c>
      <c r="E502" s="229" t="s">
        <v>896</v>
      </c>
      <c r="F502" s="230" t="s">
        <v>897</v>
      </c>
      <c r="G502" s="231" t="s">
        <v>323</v>
      </c>
      <c r="H502" s="232">
        <v>4</v>
      </c>
      <c r="I502" s="233"/>
      <c r="J502" s="234">
        <f>ROUND(I502*H502,2)</f>
        <v>0</v>
      </c>
      <c r="K502" s="230" t="s">
        <v>21</v>
      </c>
      <c r="L502" s="235"/>
      <c r="M502" s="236" t="s">
        <v>21</v>
      </c>
      <c r="N502" s="237" t="s">
        <v>46</v>
      </c>
      <c r="O502" s="40"/>
      <c r="P502" s="199">
        <f>O502*H502</f>
        <v>0</v>
      </c>
      <c r="Q502" s="199">
        <v>0</v>
      </c>
      <c r="R502" s="199">
        <f>Q502*H502</f>
        <v>0</v>
      </c>
      <c r="S502" s="199">
        <v>0</v>
      </c>
      <c r="T502" s="200">
        <f>S502*H502</f>
        <v>0</v>
      </c>
      <c r="AR502" s="22" t="s">
        <v>182</v>
      </c>
      <c r="AT502" s="22" t="s">
        <v>332</v>
      </c>
      <c r="AU502" s="22" t="s">
        <v>160</v>
      </c>
      <c r="AY502" s="22" t="s">
        <v>147</v>
      </c>
      <c r="BE502" s="201">
        <f>IF(N502="základní",J502,0)</f>
        <v>0</v>
      </c>
      <c r="BF502" s="201">
        <f>IF(N502="snížená",J502,0)</f>
        <v>0</v>
      </c>
      <c r="BG502" s="201">
        <f>IF(N502="zákl. přenesená",J502,0)</f>
        <v>0</v>
      </c>
      <c r="BH502" s="201">
        <f>IF(N502="sníž. přenesená",J502,0)</f>
        <v>0</v>
      </c>
      <c r="BI502" s="201">
        <f>IF(N502="nulová",J502,0)</f>
        <v>0</v>
      </c>
      <c r="BJ502" s="22" t="s">
        <v>83</v>
      </c>
      <c r="BK502" s="201">
        <f>ROUND(I502*H502,2)</f>
        <v>0</v>
      </c>
      <c r="BL502" s="22" t="s">
        <v>166</v>
      </c>
      <c r="BM502" s="22" t="s">
        <v>898</v>
      </c>
    </row>
    <row r="503" spans="2:65" s="1" customFormat="1" ht="16.5" customHeight="1">
      <c r="B503" s="39"/>
      <c r="C503" s="190" t="s">
        <v>899</v>
      </c>
      <c r="D503" s="190" t="s">
        <v>150</v>
      </c>
      <c r="E503" s="191" t="s">
        <v>900</v>
      </c>
      <c r="F503" s="192" t="s">
        <v>901</v>
      </c>
      <c r="G503" s="193" t="s">
        <v>281</v>
      </c>
      <c r="H503" s="194">
        <v>3</v>
      </c>
      <c r="I503" s="195"/>
      <c r="J503" s="196">
        <f>ROUND(I503*H503,2)</f>
        <v>0</v>
      </c>
      <c r="K503" s="192" t="s">
        <v>154</v>
      </c>
      <c r="L503" s="59"/>
      <c r="M503" s="197" t="s">
        <v>21</v>
      </c>
      <c r="N503" s="198" t="s">
        <v>46</v>
      </c>
      <c r="O503" s="40"/>
      <c r="P503" s="199">
        <f>O503*H503</f>
        <v>0</v>
      </c>
      <c r="Q503" s="199">
        <v>7.2870000000000004E-2</v>
      </c>
      <c r="R503" s="199">
        <f>Q503*H503</f>
        <v>0.21861000000000003</v>
      </c>
      <c r="S503" s="199">
        <v>0</v>
      </c>
      <c r="T503" s="200">
        <f>S503*H503</f>
        <v>0</v>
      </c>
      <c r="AR503" s="22" t="s">
        <v>166</v>
      </c>
      <c r="AT503" s="22" t="s">
        <v>150</v>
      </c>
      <c r="AU503" s="22" t="s">
        <v>160</v>
      </c>
      <c r="AY503" s="22" t="s">
        <v>147</v>
      </c>
      <c r="BE503" s="201">
        <f>IF(N503="základní",J503,0)</f>
        <v>0</v>
      </c>
      <c r="BF503" s="201">
        <f>IF(N503="snížená",J503,0)</f>
        <v>0</v>
      </c>
      <c r="BG503" s="201">
        <f>IF(N503="zákl. přenesená",J503,0)</f>
        <v>0</v>
      </c>
      <c r="BH503" s="201">
        <f>IF(N503="sníž. přenesená",J503,0)</f>
        <v>0</v>
      </c>
      <c r="BI503" s="201">
        <f>IF(N503="nulová",J503,0)</f>
        <v>0</v>
      </c>
      <c r="BJ503" s="22" t="s">
        <v>83</v>
      </c>
      <c r="BK503" s="201">
        <f>ROUND(I503*H503,2)</f>
        <v>0</v>
      </c>
      <c r="BL503" s="22" t="s">
        <v>166</v>
      </c>
      <c r="BM503" s="22" t="s">
        <v>902</v>
      </c>
    </row>
    <row r="504" spans="2:65" s="1" customFormat="1" ht="16.5" customHeight="1">
      <c r="B504" s="39"/>
      <c r="C504" s="228" t="s">
        <v>903</v>
      </c>
      <c r="D504" s="228" t="s">
        <v>332</v>
      </c>
      <c r="E504" s="229" t="s">
        <v>904</v>
      </c>
      <c r="F504" s="230" t="s">
        <v>905</v>
      </c>
      <c r="G504" s="231" t="s">
        <v>281</v>
      </c>
      <c r="H504" s="232">
        <v>3</v>
      </c>
      <c r="I504" s="233"/>
      <c r="J504" s="234">
        <f>ROUND(I504*H504,2)</f>
        <v>0</v>
      </c>
      <c r="K504" s="230" t="s">
        <v>154</v>
      </c>
      <c r="L504" s="235"/>
      <c r="M504" s="236" t="s">
        <v>21</v>
      </c>
      <c r="N504" s="237" t="s">
        <v>46</v>
      </c>
      <c r="O504" s="40"/>
      <c r="P504" s="199">
        <f>O504*H504</f>
        <v>0</v>
      </c>
      <c r="Q504" s="199">
        <v>1.2500000000000001E-2</v>
      </c>
      <c r="R504" s="199">
        <f>Q504*H504</f>
        <v>3.7500000000000006E-2</v>
      </c>
      <c r="S504" s="199">
        <v>0</v>
      </c>
      <c r="T504" s="200">
        <f>S504*H504</f>
        <v>0</v>
      </c>
      <c r="AR504" s="22" t="s">
        <v>182</v>
      </c>
      <c r="AT504" s="22" t="s">
        <v>332</v>
      </c>
      <c r="AU504" s="22" t="s">
        <v>160</v>
      </c>
      <c r="AY504" s="22" t="s">
        <v>147</v>
      </c>
      <c r="BE504" s="201">
        <f>IF(N504="základní",J504,0)</f>
        <v>0</v>
      </c>
      <c r="BF504" s="201">
        <f>IF(N504="snížená",J504,0)</f>
        <v>0</v>
      </c>
      <c r="BG504" s="201">
        <f>IF(N504="zákl. přenesená",J504,0)</f>
        <v>0</v>
      </c>
      <c r="BH504" s="201">
        <f>IF(N504="sníž. přenesená",J504,0)</f>
        <v>0</v>
      </c>
      <c r="BI504" s="201">
        <f>IF(N504="nulová",J504,0)</f>
        <v>0</v>
      </c>
      <c r="BJ504" s="22" t="s">
        <v>83</v>
      </c>
      <c r="BK504" s="201">
        <f>ROUND(I504*H504,2)</f>
        <v>0</v>
      </c>
      <c r="BL504" s="22" t="s">
        <v>166</v>
      </c>
      <c r="BM504" s="22" t="s">
        <v>906</v>
      </c>
    </row>
    <row r="505" spans="2:65" s="1" customFormat="1" ht="16.5" customHeight="1">
      <c r="B505" s="39"/>
      <c r="C505" s="190" t="s">
        <v>788</v>
      </c>
      <c r="D505" s="190" t="s">
        <v>150</v>
      </c>
      <c r="E505" s="191" t="s">
        <v>329</v>
      </c>
      <c r="F505" s="192" t="s">
        <v>330</v>
      </c>
      <c r="G505" s="193" t="s">
        <v>281</v>
      </c>
      <c r="H505" s="194">
        <v>12</v>
      </c>
      <c r="I505" s="195"/>
      <c r="J505" s="196">
        <f>ROUND(I505*H505,2)</f>
        <v>0</v>
      </c>
      <c r="K505" s="192" t="s">
        <v>154</v>
      </c>
      <c r="L505" s="59"/>
      <c r="M505" s="197" t="s">
        <v>21</v>
      </c>
      <c r="N505" s="198" t="s">
        <v>46</v>
      </c>
      <c r="O505" s="40"/>
      <c r="P505" s="199">
        <f>O505*H505</f>
        <v>0</v>
      </c>
      <c r="Q505" s="199">
        <v>0.35743999999999998</v>
      </c>
      <c r="R505" s="199">
        <f>Q505*H505</f>
        <v>4.2892799999999998</v>
      </c>
      <c r="S505" s="199">
        <v>0</v>
      </c>
      <c r="T505" s="200">
        <f>S505*H505</f>
        <v>0</v>
      </c>
      <c r="AR505" s="22" t="s">
        <v>166</v>
      </c>
      <c r="AT505" s="22" t="s">
        <v>150</v>
      </c>
      <c r="AU505" s="22" t="s">
        <v>160</v>
      </c>
      <c r="AY505" s="22" t="s">
        <v>147</v>
      </c>
      <c r="BE505" s="201">
        <f>IF(N505="základní",J505,0)</f>
        <v>0</v>
      </c>
      <c r="BF505" s="201">
        <f>IF(N505="snížená",J505,0)</f>
        <v>0</v>
      </c>
      <c r="BG505" s="201">
        <f>IF(N505="zákl. přenesená",J505,0)</f>
        <v>0</v>
      </c>
      <c r="BH505" s="201">
        <f>IF(N505="sníž. přenesená",J505,0)</f>
        <v>0</v>
      </c>
      <c r="BI505" s="201">
        <f>IF(N505="nulová",J505,0)</f>
        <v>0</v>
      </c>
      <c r="BJ505" s="22" t="s">
        <v>83</v>
      </c>
      <c r="BK505" s="201">
        <f>ROUND(I505*H505,2)</f>
        <v>0</v>
      </c>
      <c r="BL505" s="22" t="s">
        <v>166</v>
      </c>
      <c r="BM505" s="22" t="s">
        <v>907</v>
      </c>
    </row>
    <row r="506" spans="2:65" s="12" customFormat="1">
      <c r="B506" s="213"/>
      <c r="C506" s="214"/>
      <c r="D506" s="204" t="s">
        <v>186</v>
      </c>
      <c r="E506" s="215" t="s">
        <v>21</v>
      </c>
      <c r="F506" s="216" t="s">
        <v>908</v>
      </c>
      <c r="G506" s="214"/>
      <c r="H506" s="217">
        <v>11</v>
      </c>
      <c r="I506" s="218"/>
      <c r="J506" s="214"/>
      <c r="K506" s="214"/>
      <c r="L506" s="219"/>
      <c r="M506" s="220"/>
      <c r="N506" s="221"/>
      <c r="O506" s="221"/>
      <c r="P506" s="221"/>
      <c r="Q506" s="221"/>
      <c r="R506" s="221"/>
      <c r="S506" s="221"/>
      <c r="T506" s="222"/>
      <c r="AT506" s="223" t="s">
        <v>186</v>
      </c>
      <c r="AU506" s="223" t="s">
        <v>160</v>
      </c>
      <c r="AV506" s="12" t="s">
        <v>85</v>
      </c>
      <c r="AW506" s="12" t="s">
        <v>38</v>
      </c>
      <c r="AX506" s="12" t="s">
        <v>75</v>
      </c>
      <c r="AY506" s="223" t="s">
        <v>147</v>
      </c>
    </row>
    <row r="507" spans="2:65" s="12" customFormat="1">
      <c r="B507" s="213"/>
      <c r="C507" s="214"/>
      <c r="D507" s="204" t="s">
        <v>186</v>
      </c>
      <c r="E507" s="215" t="s">
        <v>21</v>
      </c>
      <c r="F507" s="216" t="s">
        <v>909</v>
      </c>
      <c r="G507" s="214"/>
      <c r="H507" s="217">
        <v>1</v>
      </c>
      <c r="I507" s="218"/>
      <c r="J507" s="214"/>
      <c r="K507" s="214"/>
      <c r="L507" s="219"/>
      <c r="M507" s="220"/>
      <c r="N507" s="221"/>
      <c r="O507" s="221"/>
      <c r="P507" s="221"/>
      <c r="Q507" s="221"/>
      <c r="R507" s="221"/>
      <c r="S507" s="221"/>
      <c r="T507" s="222"/>
      <c r="AT507" s="223" t="s">
        <v>186</v>
      </c>
      <c r="AU507" s="223" t="s">
        <v>160</v>
      </c>
      <c r="AV507" s="12" t="s">
        <v>85</v>
      </c>
      <c r="AW507" s="12" t="s">
        <v>38</v>
      </c>
      <c r="AX507" s="12" t="s">
        <v>75</v>
      </c>
      <c r="AY507" s="223" t="s">
        <v>147</v>
      </c>
    </row>
    <row r="508" spans="2:65" s="1" customFormat="1" ht="25.5" customHeight="1">
      <c r="B508" s="39"/>
      <c r="C508" s="228" t="s">
        <v>910</v>
      </c>
      <c r="D508" s="228" t="s">
        <v>332</v>
      </c>
      <c r="E508" s="229" t="s">
        <v>333</v>
      </c>
      <c r="F508" s="230" t="s">
        <v>334</v>
      </c>
      <c r="G508" s="231" t="s">
        <v>281</v>
      </c>
      <c r="H508" s="232">
        <v>12</v>
      </c>
      <c r="I508" s="233"/>
      <c r="J508" s="234">
        <f>ROUND(I508*H508,2)</f>
        <v>0</v>
      </c>
      <c r="K508" s="230" t="s">
        <v>154</v>
      </c>
      <c r="L508" s="235"/>
      <c r="M508" s="236" t="s">
        <v>21</v>
      </c>
      <c r="N508" s="237" t="s">
        <v>46</v>
      </c>
      <c r="O508" s="40"/>
      <c r="P508" s="199">
        <f>O508*H508</f>
        <v>0</v>
      </c>
      <c r="Q508" s="199">
        <v>7.0000000000000007E-2</v>
      </c>
      <c r="R508" s="199">
        <f>Q508*H508</f>
        <v>0.84000000000000008</v>
      </c>
      <c r="S508" s="199">
        <v>0</v>
      </c>
      <c r="T508" s="200">
        <f>S508*H508</f>
        <v>0</v>
      </c>
      <c r="AR508" s="22" t="s">
        <v>182</v>
      </c>
      <c r="AT508" s="22" t="s">
        <v>332</v>
      </c>
      <c r="AU508" s="22" t="s">
        <v>160</v>
      </c>
      <c r="AY508" s="22" t="s">
        <v>147</v>
      </c>
      <c r="BE508" s="201">
        <f>IF(N508="základní",J508,0)</f>
        <v>0</v>
      </c>
      <c r="BF508" s="201">
        <f>IF(N508="snížená",J508,0)</f>
        <v>0</v>
      </c>
      <c r="BG508" s="201">
        <f>IF(N508="zákl. přenesená",J508,0)</f>
        <v>0</v>
      </c>
      <c r="BH508" s="201">
        <f>IF(N508="sníž. přenesená",J508,0)</f>
        <v>0</v>
      </c>
      <c r="BI508" s="201">
        <f>IF(N508="nulová",J508,0)</f>
        <v>0</v>
      </c>
      <c r="BJ508" s="22" t="s">
        <v>83</v>
      </c>
      <c r="BK508" s="201">
        <f>ROUND(I508*H508,2)</f>
        <v>0</v>
      </c>
      <c r="BL508" s="22" t="s">
        <v>166</v>
      </c>
      <c r="BM508" s="22" t="s">
        <v>911</v>
      </c>
    </row>
    <row r="509" spans="2:65" s="11" customFormat="1">
      <c r="B509" s="202"/>
      <c r="C509" s="203"/>
      <c r="D509" s="204" t="s">
        <v>186</v>
      </c>
      <c r="E509" s="205" t="s">
        <v>21</v>
      </c>
      <c r="F509" s="206" t="s">
        <v>912</v>
      </c>
      <c r="G509" s="203"/>
      <c r="H509" s="205" t="s">
        <v>21</v>
      </c>
      <c r="I509" s="207"/>
      <c r="J509" s="203"/>
      <c r="K509" s="203"/>
      <c r="L509" s="208"/>
      <c r="M509" s="209"/>
      <c r="N509" s="210"/>
      <c r="O509" s="210"/>
      <c r="P509" s="210"/>
      <c r="Q509" s="210"/>
      <c r="R509" s="210"/>
      <c r="S509" s="210"/>
      <c r="T509" s="211"/>
      <c r="AT509" s="212" t="s">
        <v>186</v>
      </c>
      <c r="AU509" s="212" t="s">
        <v>160</v>
      </c>
      <c r="AV509" s="11" t="s">
        <v>83</v>
      </c>
      <c r="AW509" s="11" t="s">
        <v>38</v>
      </c>
      <c r="AX509" s="11" t="s">
        <v>75</v>
      </c>
      <c r="AY509" s="212" t="s">
        <v>147</v>
      </c>
    </row>
    <row r="510" spans="2:65" s="12" customFormat="1">
      <c r="B510" s="213"/>
      <c r="C510" s="214"/>
      <c r="D510" s="204" t="s">
        <v>186</v>
      </c>
      <c r="E510" s="215" t="s">
        <v>21</v>
      </c>
      <c r="F510" s="216" t="s">
        <v>278</v>
      </c>
      <c r="G510" s="214"/>
      <c r="H510" s="217">
        <v>12</v>
      </c>
      <c r="I510" s="218"/>
      <c r="J510" s="214"/>
      <c r="K510" s="214"/>
      <c r="L510" s="219"/>
      <c r="M510" s="220"/>
      <c r="N510" s="221"/>
      <c r="O510" s="221"/>
      <c r="P510" s="221"/>
      <c r="Q510" s="221"/>
      <c r="R510" s="221"/>
      <c r="S510" s="221"/>
      <c r="T510" s="222"/>
      <c r="AT510" s="223" t="s">
        <v>186</v>
      </c>
      <c r="AU510" s="223" t="s">
        <v>160</v>
      </c>
      <c r="AV510" s="12" t="s">
        <v>85</v>
      </c>
      <c r="AW510" s="12" t="s">
        <v>38</v>
      </c>
      <c r="AX510" s="12" t="s">
        <v>75</v>
      </c>
      <c r="AY510" s="223" t="s">
        <v>147</v>
      </c>
    </row>
    <row r="511" spans="2:65" s="10" customFormat="1" ht="22.35" customHeight="1">
      <c r="B511" s="174"/>
      <c r="C511" s="175"/>
      <c r="D511" s="176" t="s">
        <v>74</v>
      </c>
      <c r="E511" s="188" t="s">
        <v>913</v>
      </c>
      <c r="F511" s="188" t="s">
        <v>914</v>
      </c>
      <c r="G511" s="175"/>
      <c r="H511" s="175"/>
      <c r="I511" s="178"/>
      <c r="J511" s="189">
        <f>BK511</f>
        <v>0</v>
      </c>
      <c r="K511" s="175"/>
      <c r="L511" s="180"/>
      <c r="M511" s="181"/>
      <c r="N511" s="182"/>
      <c r="O511" s="182"/>
      <c r="P511" s="183">
        <f>P512</f>
        <v>0</v>
      </c>
      <c r="Q511" s="182"/>
      <c r="R511" s="183">
        <f>R512</f>
        <v>0</v>
      </c>
      <c r="S511" s="182"/>
      <c r="T511" s="184">
        <f>T512</f>
        <v>0</v>
      </c>
      <c r="AR511" s="185" t="s">
        <v>83</v>
      </c>
      <c r="AT511" s="186" t="s">
        <v>74</v>
      </c>
      <c r="AU511" s="186" t="s">
        <v>85</v>
      </c>
      <c r="AY511" s="185" t="s">
        <v>147</v>
      </c>
      <c r="BK511" s="187">
        <f>BK512</f>
        <v>0</v>
      </c>
    </row>
    <row r="512" spans="2:65" s="1" customFormat="1" ht="25.5" customHeight="1">
      <c r="B512" s="39"/>
      <c r="C512" s="190" t="s">
        <v>806</v>
      </c>
      <c r="D512" s="190" t="s">
        <v>150</v>
      </c>
      <c r="E512" s="191" t="s">
        <v>915</v>
      </c>
      <c r="F512" s="192" t="s">
        <v>916</v>
      </c>
      <c r="G512" s="193" t="s">
        <v>312</v>
      </c>
      <c r="H512" s="194">
        <v>41</v>
      </c>
      <c r="I512" s="195"/>
      <c r="J512" s="196">
        <f>ROUND(I512*H512,2)</f>
        <v>0</v>
      </c>
      <c r="K512" s="192" t="s">
        <v>21</v>
      </c>
      <c r="L512" s="59"/>
      <c r="M512" s="197" t="s">
        <v>21</v>
      </c>
      <c r="N512" s="198" t="s">
        <v>46</v>
      </c>
      <c r="O512" s="40"/>
      <c r="P512" s="199">
        <f>O512*H512</f>
        <v>0</v>
      </c>
      <c r="Q512" s="199">
        <v>0</v>
      </c>
      <c r="R512" s="199">
        <f>Q512*H512</f>
        <v>0</v>
      </c>
      <c r="S512" s="199">
        <v>0</v>
      </c>
      <c r="T512" s="200">
        <f>S512*H512</f>
        <v>0</v>
      </c>
      <c r="AR512" s="22" t="s">
        <v>166</v>
      </c>
      <c r="AT512" s="22" t="s">
        <v>150</v>
      </c>
      <c r="AU512" s="22" t="s">
        <v>160</v>
      </c>
      <c r="AY512" s="22" t="s">
        <v>147</v>
      </c>
      <c r="BE512" s="201">
        <f>IF(N512="základní",J512,0)</f>
        <v>0</v>
      </c>
      <c r="BF512" s="201">
        <f>IF(N512="snížená",J512,0)</f>
        <v>0</v>
      </c>
      <c r="BG512" s="201">
        <f>IF(N512="zákl. přenesená",J512,0)</f>
        <v>0</v>
      </c>
      <c r="BH512" s="201">
        <f>IF(N512="sníž. přenesená",J512,0)</f>
        <v>0</v>
      </c>
      <c r="BI512" s="201">
        <f>IF(N512="nulová",J512,0)</f>
        <v>0</v>
      </c>
      <c r="BJ512" s="22" t="s">
        <v>83</v>
      </c>
      <c r="BK512" s="201">
        <f>ROUND(I512*H512,2)</f>
        <v>0</v>
      </c>
      <c r="BL512" s="22" t="s">
        <v>166</v>
      </c>
      <c r="BM512" s="22" t="s">
        <v>917</v>
      </c>
    </row>
    <row r="513" spans="2:65" s="10" customFormat="1" ht="22.35" customHeight="1">
      <c r="B513" s="174"/>
      <c r="C513" s="175"/>
      <c r="D513" s="176" t="s">
        <v>74</v>
      </c>
      <c r="E513" s="188" t="s">
        <v>336</v>
      </c>
      <c r="F513" s="188" t="s">
        <v>337</v>
      </c>
      <c r="G513" s="175"/>
      <c r="H513" s="175"/>
      <c r="I513" s="178"/>
      <c r="J513" s="189">
        <f>BK513</f>
        <v>0</v>
      </c>
      <c r="K513" s="175"/>
      <c r="L513" s="180"/>
      <c r="M513" s="181"/>
      <c r="N513" s="182"/>
      <c r="O513" s="182"/>
      <c r="P513" s="183">
        <f>P514</f>
        <v>0</v>
      </c>
      <c r="Q513" s="182"/>
      <c r="R513" s="183">
        <f>R514</f>
        <v>0</v>
      </c>
      <c r="S513" s="182"/>
      <c r="T513" s="184">
        <f>T514</f>
        <v>0</v>
      </c>
      <c r="AR513" s="185" t="s">
        <v>83</v>
      </c>
      <c r="AT513" s="186" t="s">
        <v>74</v>
      </c>
      <c r="AU513" s="186" t="s">
        <v>85</v>
      </c>
      <c r="AY513" s="185" t="s">
        <v>147</v>
      </c>
      <c r="BK513" s="187">
        <f>BK514</f>
        <v>0</v>
      </c>
    </row>
    <row r="514" spans="2:65" s="1" customFormat="1" ht="16.5" customHeight="1">
      <c r="B514" s="39"/>
      <c r="C514" s="190" t="s">
        <v>918</v>
      </c>
      <c r="D514" s="190" t="s">
        <v>150</v>
      </c>
      <c r="E514" s="191" t="s">
        <v>339</v>
      </c>
      <c r="F514" s="192" t="s">
        <v>340</v>
      </c>
      <c r="G514" s="193" t="s">
        <v>250</v>
      </c>
      <c r="H514" s="194">
        <v>487.27300000000002</v>
      </c>
      <c r="I514" s="195"/>
      <c r="J514" s="196">
        <f>ROUND(I514*H514,2)</f>
        <v>0</v>
      </c>
      <c r="K514" s="192" t="s">
        <v>154</v>
      </c>
      <c r="L514" s="59"/>
      <c r="M514" s="197" t="s">
        <v>21</v>
      </c>
      <c r="N514" s="224" t="s">
        <v>46</v>
      </c>
      <c r="O514" s="225"/>
      <c r="P514" s="226">
        <f>O514*H514</f>
        <v>0</v>
      </c>
      <c r="Q514" s="226">
        <v>0</v>
      </c>
      <c r="R514" s="226">
        <f>Q514*H514</f>
        <v>0</v>
      </c>
      <c r="S514" s="226">
        <v>0</v>
      </c>
      <c r="T514" s="227">
        <f>S514*H514</f>
        <v>0</v>
      </c>
      <c r="AR514" s="22" t="s">
        <v>166</v>
      </c>
      <c r="AT514" s="22" t="s">
        <v>150</v>
      </c>
      <c r="AU514" s="22" t="s">
        <v>160</v>
      </c>
      <c r="AY514" s="22" t="s">
        <v>147</v>
      </c>
      <c r="BE514" s="201">
        <f>IF(N514="základní",J514,0)</f>
        <v>0</v>
      </c>
      <c r="BF514" s="201">
        <f>IF(N514="snížená",J514,0)</f>
        <v>0</v>
      </c>
      <c r="BG514" s="201">
        <f>IF(N514="zákl. přenesená",J514,0)</f>
        <v>0</v>
      </c>
      <c r="BH514" s="201">
        <f>IF(N514="sníž. přenesená",J514,0)</f>
        <v>0</v>
      </c>
      <c r="BI514" s="201">
        <f>IF(N514="nulová",J514,0)</f>
        <v>0</v>
      </c>
      <c r="BJ514" s="22" t="s">
        <v>83</v>
      </c>
      <c r="BK514" s="201">
        <f>ROUND(I514*H514,2)</f>
        <v>0</v>
      </c>
      <c r="BL514" s="22" t="s">
        <v>166</v>
      </c>
      <c r="BM514" s="22" t="s">
        <v>919</v>
      </c>
    </row>
    <row r="515" spans="2:65" s="1" customFormat="1" ht="6.95" customHeight="1">
      <c r="B515" s="54"/>
      <c r="C515" s="55"/>
      <c r="D515" s="55"/>
      <c r="E515" s="55"/>
      <c r="F515" s="55"/>
      <c r="G515" s="55"/>
      <c r="H515" s="55"/>
      <c r="I515" s="137"/>
      <c r="J515" s="55"/>
      <c r="K515" s="55"/>
      <c r="L515" s="59"/>
    </row>
  </sheetData>
  <sheetProtection algorithmName="SHA-512" hashValue="Out+UruNbCnu5D4qncEjmjHJeip15HGRRn8gMkRE1mt0BSsdMl6gPMQYu34lZ/9A/XKNTO5gI8IiZoz7cTjzCA==" saltValue="bySDq4S5eSC4yKnmxnjpiK4s0asMQSC/omK0o8gu17H0VG88viJJUWnfVM9MFerap0Bwc5iz9ZBvpCcipDb2vQ==" spinCount="100000" sheet="1" objects="1" scenarios="1" formatColumns="0" formatRows="0" autoFilter="0"/>
  <autoFilter ref="C102:K514"/>
  <mergeCells count="10">
    <mergeCell ref="J51:J52"/>
    <mergeCell ref="E93:H93"/>
    <mergeCell ref="E95:H9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97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920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71.25" customHeight="1">
      <c r="B24" s="119"/>
      <c r="C24" s="120"/>
      <c r="D24" s="120"/>
      <c r="E24" s="326" t="s">
        <v>40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ROUND(J94,2)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ROUND(SUM(BE94:BE202), 2)</f>
        <v>0</v>
      </c>
      <c r="G30" s="40"/>
      <c r="H30" s="40"/>
      <c r="I30" s="129">
        <v>0.21</v>
      </c>
      <c r="J30" s="128">
        <f>ROUND(ROUND((SUM(BE94:BE202)),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ROUND(SUM(BF94:BF202), 2)</f>
        <v>0</v>
      </c>
      <c r="G31" s="40"/>
      <c r="H31" s="40"/>
      <c r="I31" s="129">
        <v>0.15</v>
      </c>
      <c r="J31" s="128">
        <f>ROUND(ROUND((SUM(BF94:BF202)),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ROUND(SUM(BG94:BG202),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ROUND(SUM(BH94:BH202),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ROUND(SUM(BI94:BI202),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05 - Workoutové hřiště a fitness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J94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197</v>
      </c>
      <c r="E57" s="150"/>
      <c r="F57" s="150"/>
      <c r="G57" s="150"/>
      <c r="H57" s="150"/>
      <c r="I57" s="151"/>
      <c r="J57" s="152">
        <f>J95</f>
        <v>0</v>
      </c>
      <c r="K57" s="153"/>
    </row>
    <row r="58" spans="2:47" s="8" customFormat="1" ht="19.899999999999999" customHeight="1">
      <c r="B58" s="154"/>
      <c r="C58" s="155"/>
      <c r="D58" s="156" t="s">
        <v>198</v>
      </c>
      <c r="E58" s="157"/>
      <c r="F58" s="157"/>
      <c r="G58" s="157"/>
      <c r="H58" s="157"/>
      <c r="I58" s="158"/>
      <c r="J58" s="159">
        <f>J96</f>
        <v>0</v>
      </c>
      <c r="K58" s="160"/>
    </row>
    <row r="59" spans="2:47" s="8" customFormat="1" ht="14.85" customHeight="1">
      <c r="B59" s="154"/>
      <c r="C59" s="155"/>
      <c r="D59" s="156" t="s">
        <v>404</v>
      </c>
      <c r="E59" s="157"/>
      <c r="F59" s="157"/>
      <c r="G59" s="157"/>
      <c r="H59" s="157"/>
      <c r="I59" s="158"/>
      <c r="J59" s="159">
        <f>J97</f>
        <v>0</v>
      </c>
      <c r="K59" s="160"/>
    </row>
    <row r="60" spans="2:47" s="8" customFormat="1" ht="14.85" customHeight="1">
      <c r="B60" s="154"/>
      <c r="C60" s="155"/>
      <c r="D60" s="156" t="s">
        <v>199</v>
      </c>
      <c r="E60" s="157"/>
      <c r="F60" s="157"/>
      <c r="G60" s="157"/>
      <c r="H60" s="157"/>
      <c r="I60" s="158"/>
      <c r="J60" s="159">
        <f>J106</f>
        <v>0</v>
      </c>
      <c r="K60" s="160"/>
    </row>
    <row r="61" spans="2:47" s="8" customFormat="1" ht="14.85" customHeight="1">
      <c r="B61" s="154"/>
      <c r="C61" s="155"/>
      <c r="D61" s="156" t="s">
        <v>200</v>
      </c>
      <c r="E61" s="157"/>
      <c r="F61" s="157"/>
      <c r="G61" s="157"/>
      <c r="H61" s="157"/>
      <c r="I61" s="158"/>
      <c r="J61" s="159">
        <f>J114</f>
        <v>0</v>
      </c>
      <c r="K61" s="160"/>
    </row>
    <row r="62" spans="2:47" s="8" customFormat="1" ht="14.85" customHeight="1">
      <c r="B62" s="154"/>
      <c r="C62" s="155"/>
      <c r="D62" s="156" t="s">
        <v>201</v>
      </c>
      <c r="E62" s="157"/>
      <c r="F62" s="157"/>
      <c r="G62" s="157"/>
      <c r="H62" s="157"/>
      <c r="I62" s="158"/>
      <c r="J62" s="159">
        <f>J123</f>
        <v>0</v>
      </c>
      <c r="K62" s="160"/>
    </row>
    <row r="63" spans="2:47" s="8" customFormat="1" ht="14.85" customHeight="1">
      <c r="B63" s="154"/>
      <c r="C63" s="155"/>
      <c r="D63" s="156" t="s">
        <v>406</v>
      </c>
      <c r="E63" s="157"/>
      <c r="F63" s="157"/>
      <c r="G63" s="157"/>
      <c r="H63" s="157"/>
      <c r="I63" s="158"/>
      <c r="J63" s="159">
        <f>J127</f>
        <v>0</v>
      </c>
      <c r="K63" s="160"/>
    </row>
    <row r="64" spans="2:47" s="8" customFormat="1" ht="19.899999999999999" customHeight="1">
      <c r="B64" s="154"/>
      <c r="C64" s="155"/>
      <c r="D64" s="156" t="s">
        <v>202</v>
      </c>
      <c r="E64" s="157"/>
      <c r="F64" s="157"/>
      <c r="G64" s="157"/>
      <c r="H64" s="157"/>
      <c r="I64" s="158"/>
      <c r="J64" s="159">
        <f>J152</f>
        <v>0</v>
      </c>
      <c r="K64" s="160"/>
    </row>
    <row r="65" spans="2:12" s="8" customFormat="1" ht="14.85" customHeight="1">
      <c r="B65" s="154"/>
      <c r="C65" s="155"/>
      <c r="D65" s="156" t="s">
        <v>407</v>
      </c>
      <c r="E65" s="157"/>
      <c r="F65" s="157"/>
      <c r="G65" s="157"/>
      <c r="H65" s="157"/>
      <c r="I65" s="158"/>
      <c r="J65" s="159">
        <f>J153</f>
        <v>0</v>
      </c>
      <c r="K65" s="160"/>
    </row>
    <row r="66" spans="2:12" s="8" customFormat="1" ht="19.899999999999999" customHeight="1">
      <c r="B66" s="154"/>
      <c r="C66" s="155"/>
      <c r="D66" s="156" t="s">
        <v>921</v>
      </c>
      <c r="E66" s="157"/>
      <c r="F66" s="157"/>
      <c r="G66" s="157"/>
      <c r="H66" s="157"/>
      <c r="I66" s="158"/>
      <c r="J66" s="159">
        <f>J161</f>
        <v>0</v>
      </c>
      <c r="K66" s="160"/>
    </row>
    <row r="67" spans="2:12" s="8" customFormat="1" ht="19.899999999999999" customHeight="1">
      <c r="B67" s="154"/>
      <c r="C67" s="155"/>
      <c r="D67" s="156" t="s">
        <v>204</v>
      </c>
      <c r="E67" s="157"/>
      <c r="F67" s="157"/>
      <c r="G67" s="157"/>
      <c r="H67" s="157"/>
      <c r="I67" s="158"/>
      <c r="J67" s="159">
        <f>J175</f>
        <v>0</v>
      </c>
      <c r="K67" s="160"/>
    </row>
    <row r="68" spans="2:12" s="8" customFormat="1" ht="14.85" customHeight="1">
      <c r="B68" s="154"/>
      <c r="C68" s="155"/>
      <c r="D68" s="156" t="s">
        <v>410</v>
      </c>
      <c r="E68" s="157"/>
      <c r="F68" s="157"/>
      <c r="G68" s="157"/>
      <c r="H68" s="157"/>
      <c r="I68" s="158"/>
      <c r="J68" s="159">
        <f>J176</f>
        <v>0</v>
      </c>
      <c r="K68" s="160"/>
    </row>
    <row r="69" spans="2:12" s="8" customFormat="1" ht="14.85" customHeight="1">
      <c r="B69" s="154"/>
      <c r="C69" s="155"/>
      <c r="D69" s="156" t="s">
        <v>205</v>
      </c>
      <c r="E69" s="157"/>
      <c r="F69" s="157"/>
      <c r="G69" s="157"/>
      <c r="H69" s="157"/>
      <c r="I69" s="158"/>
      <c r="J69" s="159">
        <f>J180</f>
        <v>0</v>
      </c>
      <c r="K69" s="160"/>
    </row>
    <row r="70" spans="2:12" s="8" customFormat="1" ht="14.85" customHeight="1">
      <c r="B70" s="154"/>
      <c r="C70" s="155"/>
      <c r="D70" s="156" t="s">
        <v>206</v>
      </c>
      <c r="E70" s="157"/>
      <c r="F70" s="157"/>
      <c r="G70" s="157"/>
      <c r="H70" s="157"/>
      <c r="I70" s="158"/>
      <c r="J70" s="159">
        <f>J184</f>
        <v>0</v>
      </c>
      <c r="K70" s="160"/>
    </row>
    <row r="71" spans="2:12" s="8" customFormat="1" ht="19.899999999999999" customHeight="1">
      <c r="B71" s="154"/>
      <c r="C71" s="155"/>
      <c r="D71" s="156" t="s">
        <v>207</v>
      </c>
      <c r="E71" s="157"/>
      <c r="F71" s="157"/>
      <c r="G71" s="157"/>
      <c r="H71" s="157"/>
      <c r="I71" s="158"/>
      <c r="J71" s="159">
        <f>J187</f>
        <v>0</v>
      </c>
      <c r="K71" s="160"/>
    </row>
    <row r="72" spans="2:12" s="8" customFormat="1" ht="14.85" customHeight="1">
      <c r="B72" s="154"/>
      <c r="C72" s="155"/>
      <c r="D72" s="156" t="s">
        <v>416</v>
      </c>
      <c r="E72" s="157"/>
      <c r="F72" s="157"/>
      <c r="G72" s="157"/>
      <c r="H72" s="157"/>
      <c r="I72" s="158"/>
      <c r="J72" s="159">
        <f>J188</f>
        <v>0</v>
      </c>
      <c r="K72" s="160"/>
    </row>
    <row r="73" spans="2:12" s="8" customFormat="1" ht="14.85" customHeight="1">
      <c r="B73" s="154"/>
      <c r="C73" s="155"/>
      <c r="D73" s="156" t="s">
        <v>208</v>
      </c>
      <c r="E73" s="157"/>
      <c r="F73" s="157"/>
      <c r="G73" s="157"/>
      <c r="H73" s="157"/>
      <c r="I73" s="158"/>
      <c r="J73" s="159">
        <f>J195</f>
        <v>0</v>
      </c>
      <c r="K73" s="160"/>
    </row>
    <row r="74" spans="2:12" s="8" customFormat="1" ht="19.899999999999999" customHeight="1">
      <c r="B74" s="154"/>
      <c r="C74" s="155"/>
      <c r="D74" s="156" t="s">
        <v>922</v>
      </c>
      <c r="E74" s="157"/>
      <c r="F74" s="157"/>
      <c r="G74" s="157"/>
      <c r="H74" s="157"/>
      <c r="I74" s="158"/>
      <c r="J74" s="159">
        <f>J201</f>
        <v>0</v>
      </c>
      <c r="K74" s="160"/>
    </row>
    <row r="75" spans="2:12" s="1" customFormat="1" ht="21.75" customHeight="1">
      <c r="B75" s="39"/>
      <c r="C75" s="40"/>
      <c r="D75" s="40"/>
      <c r="E75" s="40"/>
      <c r="F75" s="40"/>
      <c r="G75" s="40"/>
      <c r="H75" s="40"/>
      <c r="I75" s="116"/>
      <c r="J75" s="40"/>
      <c r="K75" s="43"/>
    </row>
    <row r="76" spans="2:12" s="1" customFormat="1" ht="6.95" customHeight="1">
      <c r="B76" s="54"/>
      <c r="C76" s="55"/>
      <c r="D76" s="55"/>
      <c r="E76" s="55"/>
      <c r="F76" s="55"/>
      <c r="G76" s="55"/>
      <c r="H76" s="55"/>
      <c r="I76" s="137"/>
      <c r="J76" s="55"/>
      <c r="K76" s="56"/>
    </row>
    <row r="80" spans="2:12" s="1" customFormat="1" ht="6.95" customHeight="1">
      <c r="B80" s="57"/>
      <c r="C80" s="58"/>
      <c r="D80" s="58"/>
      <c r="E80" s="58"/>
      <c r="F80" s="58"/>
      <c r="G80" s="58"/>
      <c r="H80" s="58"/>
      <c r="I80" s="140"/>
      <c r="J80" s="58"/>
      <c r="K80" s="58"/>
      <c r="L80" s="59"/>
    </row>
    <row r="81" spans="2:63" s="1" customFormat="1" ht="36.950000000000003" customHeight="1">
      <c r="B81" s="39"/>
      <c r="C81" s="60" t="s">
        <v>130</v>
      </c>
      <c r="D81" s="61"/>
      <c r="E81" s="61"/>
      <c r="F81" s="61"/>
      <c r="G81" s="61"/>
      <c r="H81" s="61"/>
      <c r="I81" s="161"/>
      <c r="J81" s="61"/>
      <c r="K81" s="61"/>
      <c r="L81" s="59"/>
    </row>
    <row r="82" spans="2:63" s="1" customFormat="1" ht="6.9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3" s="1" customFormat="1" ht="14.45" customHeight="1">
      <c r="B83" s="39"/>
      <c r="C83" s="63" t="s">
        <v>18</v>
      </c>
      <c r="D83" s="61"/>
      <c r="E83" s="61"/>
      <c r="F83" s="61"/>
      <c r="G83" s="61"/>
      <c r="H83" s="61"/>
      <c r="I83" s="161"/>
      <c r="J83" s="61"/>
      <c r="K83" s="61"/>
      <c r="L83" s="59"/>
    </row>
    <row r="84" spans="2:63" s="1" customFormat="1" ht="16.5" customHeight="1">
      <c r="B84" s="39"/>
      <c r="C84" s="61"/>
      <c r="D84" s="61"/>
      <c r="E84" s="358" t="str">
        <f>E7</f>
        <v>Sportovní areál Načeradec</v>
      </c>
      <c r="F84" s="359"/>
      <c r="G84" s="359"/>
      <c r="H84" s="359"/>
      <c r="I84" s="161"/>
      <c r="J84" s="61"/>
      <c r="K84" s="61"/>
      <c r="L84" s="59"/>
    </row>
    <row r="85" spans="2:63" s="1" customFormat="1" ht="14.45" customHeight="1">
      <c r="B85" s="39"/>
      <c r="C85" s="63" t="s">
        <v>119</v>
      </c>
      <c r="D85" s="61"/>
      <c r="E85" s="61"/>
      <c r="F85" s="61"/>
      <c r="G85" s="61"/>
      <c r="H85" s="61"/>
      <c r="I85" s="161"/>
      <c r="J85" s="61"/>
      <c r="K85" s="61"/>
      <c r="L85" s="59"/>
    </row>
    <row r="86" spans="2:63" s="1" customFormat="1" ht="17.25" customHeight="1">
      <c r="B86" s="39"/>
      <c r="C86" s="61"/>
      <c r="D86" s="61"/>
      <c r="E86" s="353" t="str">
        <f>E9</f>
        <v>SO 05 - Workoutové hřiště a fitness</v>
      </c>
      <c r="F86" s="360"/>
      <c r="G86" s="360"/>
      <c r="H86" s="360"/>
      <c r="I86" s="161"/>
      <c r="J86" s="61"/>
      <c r="K86" s="61"/>
      <c r="L86" s="59"/>
    </row>
    <row r="87" spans="2:63" s="1" customFormat="1" ht="6.95" customHeight="1">
      <c r="B87" s="39"/>
      <c r="C87" s="61"/>
      <c r="D87" s="61"/>
      <c r="E87" s="61"/>
      <c r="F87" s="61"/>
      <c r="G87" s="61"/>
      <c r="H87" s="61"/>
      <c r="I87" s="161"/>
      <c r="J87" s="61"/>
      <c r="K87" s="61"/>
      <c r="L87" s="59"/>
    </row>
    <row r="88" spans="2:63" s="1" customFormat="1" ht="18" customHeight="1">
      <c r="B88" s="39"/>
      <c r="C88" s="63" t="s">
        <v>23</v>
      </c>
      <c r="D88" s="61"/>
      <c r="E88" s="61"/>
      <c r="F88" s="162" t="str">
        <f>F12</f>
        <v>Načeradec</v>
      </c>
      <c r="G88" s="61"/>
      <c r="H88" s="61"/>
      <c r="I88" s="163" t="s">
        <v>25</v>
      </c>
      <c r="J88" s="71" t="str">
        <f>IF(J12="","",J12)</f>
        <v>3. 4. 2019</v>
      </c>
      <c r="K88" s="61"/>
      <c r="L88" s="59"/>
    </row>
    <row r="89" spans="2:63" s="1" customFormat="1" ht="6.95" customHeight="1">
      <c r="B89" s="39"/>
      <c r="C89" s="61"/>
      <c r="D89" s="61"/>
      <c r="E89" s="61"/>
      <c r="F89" s="61"/>
      <c r="G89" s="61"/>
      <c r="H89" s="61"/>
      <c r="I89" s="161"/>
      <c r="J89" s="61"/>
      <c r="K89" s="61"/>
      <c r="L89" s="59"/>
    </row>
    <row r="90" spans="2:63" s="1" customFormat="1" ht="15">
      <c r="B90" s="39"/>
      <c r="C90" s="63" t="s">
        <v>27</v>
      </c>
      <c r="D90" s="61"/>
      <c r="E90" s="61"/>
      <c r="F90" s="162" t="str">
        <f>E15</f>
        <v>Městys Načeradec</v>
      </c>
      <c r="G90" s="61"/>
      <c r="H90" s="61"/>
      <c r="I90" s="163" t="s">
        <v>35</v>
      </c>
      <c r="J90" s="162" t="str">
        <f>E21</f>
        <v>Ing. Jaroslav Čepický</v>
      </c>
      <c r="K90" s="61"/>
      <c r="L90" s="59"/>
    </row>
    <row r="91" spans="2:63" s="1" customFormat="1" ht="14.45" customHeight="1">
      <c r="B91" s="39"/>
      <c r="C91" s="63" t="s">
        <v>33</v>
      </c>
      <c r="D91" s="61"/>
      <c r="E91" s="61"/>
      <c r="F91" s="162" t="str">
        <f>IF(E18="","",E18)</f>
        <v/>
      </c>
      <c r="G91" s="61"/>
      <c r="H91" s="61"/>
      <c r="I91" s="161"/>
      <c r="J91" s="61"/>
      <c r="K91" s="61"/>
      <c r="L91" s="59"/>
    </row>
    <row r="92" spans="2:63" s="1" customFormat="1" ht="10.35" customHeight="1">
      <c r="B92" s="39"/>
      <c r="C92" s="61"/>
      <c r="D92" s="61"/>
      <c r="E92" s="61"/>
      <c r="F92" s="61"/>
      <c r="G92" s="61"/>
      <c r="H92" s="61"/>
      <c r="I92" s="161"/>
      <c r="J92" s="61"/>
      <c r="K92" s="61"/>
      <c r="L92" s="59"/>
    </row>
    <row r="93" spans="2:63" s="9" customFormat="1" ht="29.25" customHeight="1">
      <c r="B93" s="164"/>
      <c r="C93" s="165" t="s">
        <v>131</v>
      </c>
      <c r="D93" s="166" t="s">
        <v>60</v>
      </c>
      <c r="E93" s="166" t="s">
        <v>56</v>
      </c>
      <c r="F93" s="166" t="s">
        <v>132</v>
      </c>
      <c r="G93" s="166" t="s">
        <v>133</v>
      </c>
      <c r="H93" s="166" t="s">
        <v>134</v>
      </c>
      <c r="I93" s="167" t="s">
        <v>135</v>
      </c>
      <c r="J93" s="166" t="s">
        <v>123</v>
      </c>
      <c r="K93" s="168" t="s">
        <v>136</v>
      </c>
      <c r="L93" s="169"/>
      <c r="M93" s="79" t="s">
        <v>137</v>
      </c>
      <c r="N93" s="80" t="s">
        <v>45</v>
      </c>
      <c r="O93" s="80" t="s">
        <v>138</v>
      </c>
      <c r="P93" s="80" t="s">
        <v>139</v>
      </c>
      <c r="Q93" s="80" t="s">
        <v>140</v>
      </c>
      <c r="R93" s="80" t="s">
        <v>141</v>
      </c>
      <c r="S93" s="80" t="s">
        <v>142</v>
      </c>
      <c r="T93" s="81" t="s">
        <v>143</v>
      </c>
    </row>
    <row r="94" spans="2:63" s="1" customFormat="1" ht="29.25" customHeight="1">
      <c r="B94" s="39"/>
      <c r="C94" s="85" t="s">
        <v>124</v>
      </c>
      <c r="D94" s="61"/>
      <c r="E94" s="61"/>
      <c r="F94" s="61"/>
      <c r="G94" s="61"/>
      <c r="H94" s="61"/>
      <c r="I94" s="161"/>
      <c r="J94" s="170">
        <f>BK94</f>
        <v>0</v>
      </c>
      <c r="K94" s="61"/>
      <c r="L94" s="59"/>
      <c r="M94" s="82"/>
      <c r="N94" s="83"/>
      <c r="O94" s="83"/>
      <c r="P94" s="171">
        <f>P95</f>
        <v>0</v>
      </c>
      <c r="Q94" s="83"/>
      <c r="R94" s="171">
        <f>R95</f>
        <v>134.71918184</v>
      </c>
      <c r="S94" s="83"/>
      <c r="T94" s="172">
        <f>T95</f>
        <v>0</v>
      </c>
      <c r="AT94" s="22" t="s">
        <v>74</v>
      </c>
      <c r="AU94" s="22" t="s">
        <v>125</v>
      </c>
      <c r="BK94" s="173">
        <f>BK95</f>
        <v>0</v>
      </c>
    </row>
    <row r="95" spans="2:63" s="10" customFormat="1" ht="37.35" customHeight="1">
      <c r="B95" s="174"/>
      <c r="C95" s="175"/>
      <c r="D95" s="176" t="s">
        <v>74</v>
      </c>
      <c r="E95" s="177" t="s">
        <v>212</v>
      </c>
      <c r="F95" s="177" t="s">
        <v>213</v>
      </c>
      <c r="G95" s="175"/>
      <c r="H95" s="175"/>
      <c r="I95" s="178"/>
      <c r="J95" s="179">
        <f>BK95</f>
        <v>0</v>
      </c>
      <c r="K95" s="175"/>
      <c r="L95" s="180"/>
      <c r="M95" s="181"/>
      <c r="N95" s="182"/>
      <c r="O95" s="182"/>
      <c r="P95" s="183">
        <f>P96+P152+P161+P175+P187+P201</f>
        <v>0</v>
      </c>
      <c r="Q95" s="182"/>
      <c r="R95" s="183">
        <f>R96+R152+R161+R175+R187+R201</f>
        <v>134.71918184</v>
      </c>
      <c r="S95" s="182"/>
      <c r="T95" s="184">
        <f>T96+T152+T161+T175+T187+T201</f>
        <v>0</v>
      </c>
      <c r="AR95" s="185" t="s">
        <v>83</v>
      </c>
      <c r="AT95" s="186" t="s">
        <v>74</v>
      </c>
      <c r="AU95" s="186" t="s">
        <v>75</v>
      </c>
      <c r="AY95" s="185" t="s">
        <v>147</v>
      </c>
      <c r="BK95" s="187">
        <f>BK96+BK152+BK161+BK175+BK187+BK201</f>
        <v>0</v>
      </c>
    </row>
    <row r="96" spans="2:63" s="10" customFormat="1" ht="19.899999999999999" customHeight="1">
      <c r="B96" s="174"/>
      <c r="C96" s="175"/>
      <c r="D96" s="176" t="s">
        <v>74</v>
      </c>
      <c r="E96" s="188" t="s">
        <v>83</v>
      </c>
      <c r="F96" s="188" t="s">
        <v>214</v>
      </c>
      <c r="G96" s="175"/>
      <c r="H96" s="175"/>
      <c r="I96" s="178"/>
      <c r="J96" s="189">
        <f>BK96</f>
        <v>0</v>
      </c>
      <c r="K96" s="175"/>
      <c r="L96" s="180"/>
      <c r="M96" s="181"/>
      <c r="N96" s="182"/>
      <c r="O96" s="182"/>
      <c r="P96" s="183">
        <f>P97+P106+P114+P123+P127</f>
        <v>0</v>
      </c>
      <c r="Q96" s="182"/>
      <c r="R96" s="183">
        <f>R97+R106+R114+R123+R127</f>
        <v>60.981194000000002</v>
      </c>
      <c r="S96" s="182"/>
      <c r="T96" s="184">
        <f>T97+T106+T114+T123+T127</f>
        <v>0</v>
      </c>
      <c r="AR96" s="185" t="s">
        <v>83</v>
      </c>
      <c r="AT96" s="186" t="s">
        <v>74</v>
      </c>
      <c r="AU96" s="186" t="s">
        <v>83</v>
      </c>
      <c r="AY96" s="185" t="s">
        <v>147</v>
      </c>
      <c r="BK96" s="187">
        <f>BK97+BK106+BK114+BK123+BK127</f>
        <v>0</v>
      </c>
    </row>
    <row r="97" spans="2:65" s="10" customFormat="1" ht="14.85" customHeight="1">
      <c r="B97" s="174"/>
      <c r="C97" s="175"/>
      <c r="D97" s="176" t="s">
        <v>74</v>
      </c>
      <c r="E97" s="188" t="s">
        <v>278</v>
      </c>
      <c r="F97" s="188" t="s">
        <v>418</v>
      </c>
      <c r="G97" s="175"/>
      <c r="H97" s="175"/>
      <c r="I97" s="178"/>
      <c r="J97" s="189">
        <f>BK97</f>
        <v>0</v>
      </c>
      <c r="K97" s="175"/>
      <c r="L97" s="180"/>
      <c r="M97" s="181"/>
      <c r="N97" s="182"/>
      <c r="O97" s="182"/>
      <c r="P97" s="183">
        <f>SUM(P98:P105)</f>
        <v>0</v>
      </c>
      <c r="Q97" s="182"/>
      <c r="R97" s="183">
        <f>SUM(R98:R105)</f>
        <v>0</v>
      </c>
      <c r="S97" s="182"/>
      <c r="T97" s="184">
        <f>SUM(T98:T105)</f>
        <v>0</v>
      </c>
      <c r="AR97" s="185" t="s">
        <v>83</v>
      </c>
      <c r="AT97" s="186" t="s">
        <v>74</v>
      </c>
      <c r="AU97" s="186" t="s">
        <v>85</v>
      </c>
      <c r="AY97" s="185" t="s">
        <v>147</v>
      </c>
      <c r="BK97" s="187">
        <f>SUM(BK98:BK105)</f>
        <v>0</v>
      </c>
    </row>
    <row r="98" spans="2:65" s="1" customFormat="1" ht="38.25" customHeight="1">
      <c r="B98" s="39"/>
      <c r="C98" s="190" t="s">
        <v>83</v>
      </c>
      <c r="D98" s="190" t="s">
        <v>150</v>
      </c>
      <c r="E98" s="191" t="s">
        <v>923</v>
      </c>
      <c r="F98" s="192" t="s">
        <v>924</v>
      </c>
      <c r="G98" s="193" t="s">
        <v>219</v>
      </c>
      <c r="H98" s="194">
        <v>31.006</v>
      </c>
      <c r="I98" s="195"/>
      <c r="J98" s="196">
        <f>ROUND(I98*H98,2)</f>
        <v>0</v>
      </c>
      <c r="K98" s="192" t="s">
        <v>154</v>
      </c>
      <c r="L98" s="59"/>
      <c r="M98" s="197" t="s">
        <v>21</v>
      </c>
      <c r="N98" s="198" t="s">
        <v>46</v>
      </c>
      <c r="O98" s="40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AR98" s="22" t="s">
        <v>166</v>
      </c>
      <c r="AT98" s="22" t="s">
        <v>150</v>
      </c>
      <c r="AU98" s="22" t="s">
        <v>160</v>
      </c>
      <c r="AY98" s="22" t="s">
        <v>147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22" t="s">
        <v>83</v>
      </c>
      <c r="BK98" s="201">
        <f>ROUND(I98*H98,2)</f>
        <v>0</v>
      </c>
      <c r="BL98" s="22" t="s">
        <v>166</v>
      </c>
      <c r="BM98" s="22" t="s">
        <v>925</v>
      </c>
    </row>
    <row r="99" spans="2:65" s="11" customFormat="1">
      <c r="B99" s="202"/>
      <c r="C99" s="203"/>
      <c r="D99" s="204" t="s">
        <v>186</v>
      </c>
      <c r="E99" s="205" t="s">
        <v>21</v>
      </c>
      <c r="F99" s="206" t="s">
        <v>926</v>
      </c>
      <c r="G99" s="203"/>
      <c r="H99" s="205" t="s">
        <v>21</v>
      </c>
      <c r="I99" s="207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186</v>
      </c>
      <c r="AU99" s="212" t="s">
        <v>160</v>
      </c>
      <c r="AV99" s="11" t="s">
        <v>83</v>
      </c>
      <c r="AW99" s="11" t="s">
        <v>38</v>
      </c>
      <c r="AX99" s="11" t="s">
        <v>75</v>
      </c>
      <c r="AY99" s="212" t="s">
        <v>147</v>
      </c>
    </row>
    <row r="100" spans="2:65" s="12" customFormat="1">
      <c r="B100" s="213"/>
      <c r="C100" s="214"/>
      <c r="D100" s="204" t="s">
        <v>186</v>
      </c>
      <c r="E100" s="215" t="s">
        <v>21</v>
      </c>
      <c r="F100" s="216" t="s">
        <v>927</v>
      </c>
      <c r="G100" s="214"/>
      <c r="H100" s="217">
        <v>14.157</v>
      </c>
      <c r="I100" s="218"/>
      <c r="J100" s="214"/>
      <c r="K100" s="214"/>
      <c r="L100" s="219"/>
      <c r="M100" s="220"/>
      <c r="N100" s="221"/>
      <c r="O100" s="221"/>
      <c r="P100" s="221"/>
      <c r="Q100" s="221"/>
      <c r="R100" s="221"/>
      <c r="S100" s="221"/>
      <c r="T100" s="222"/>
      <c r="AT100" s="223" t="s">
        <v>186</v>
      </c>
      <c r="AU100" s="223" t="s">
        <v>160</v>
      </c>
      <c r="AV100" s="12" t="s">
        <v>85</v>
      </c>
      <c r="AW100" s="12" t="s">
        <v>38</v>
      </c>
      <c r="AX100" s="12" t="s">
        <v>75</v>
      </c>
      <c r="AY100" s="223" t="s">
        <v>147</v>
      </c>
    </row>
    <row r="101" spans="2:65" s="11" customFormat="1">
      <c r="B101" s="202"/>
      <c r="C101" s="203"/>
      <c r="D101" s="204" t="s">
        <v>186</v>
      </c>
      <c r="E101" s="205" t="s">
        <v>21</v>
      </c>
      <c r="F101" s="206" t="s">
        <v>928</v>
      </c>
      <c r="G101" s="203"/>
      <c r="H101" s="205" t="s">
        <v>21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186</v>
      </c>
      <c r="AU101" s="212" t="s">
        <v>160</v>
      </c>
      <c r="AV101" s="11" t="s">
        <v>83</v>
      </c>
      <c r="AW101" s="11" t="s">
        <v>38</v>
      </c>
      <c r="AX101" s="11" t="s">
        <v>75</v>
      </c>
      <c r="AY101" s="212" t="s">
        <v>147</v>
      </c>
    </row>
    <row r="102" spans="2:65" s="12" customFormat="1">
      <c r="B102" s="213"/>
      <c r="C102" s="214"/>
      <c r="D102" s="204" t="s">
        <v>186</v>
      </c>
      <c r="E102" s="215" t="s">
        <v>21</v>
      </c>
      <c r="F102" s="216" t="s">
        <v>929</v>
      </c>
      <c r="G102" s="214"/>
      <c r="H102" s="217">
        <v>16.849</v>
      </c>
      <c r="I102" s="218"/>
      <c r="J102" s="214"/>
      <c r="K102" s="214"/>
      <c r="L102" s="219"/>
      <c r="M102" s="220"/>
      <c r="N102" s="221"/>
      <c r="O102" s="221"/>
      <c r="P102" s="221"/>
      <c r="Q102" s="221"/>
      <c r="R102" s="221"/>
      <c r="S102" s="221"/>
      <c r="T102" s="222"/>
      <c r="AT102" s="223" t="s">
        <v>186</v>
      </c>
      <c r="AU102" s="223" t="s">
        <v>160</v>
      </c>
      <c r="AV102" s="12" t="s">
        <v>85</v>
      </c>
      <c r="AW102" s="12" t="s">
        <v>38</v>
      </c>
      <c r="AX102" s="12" t="s">
        <v>75</v>
      </c>
      <c r="AY102" s="223" t="s">
        <v>147</v>
      </c>
    </row>
    <row r="103" spans="2:65" s="1" customFormat="1" ht="38.25" customHeight="1">
      <c r="B103" s="39"/>
      <c r="C103" s="190" t="s">
        <v>85</v>
      </c>
      <c r="D103" s="190" t="s">
        <v>150</v>
      </c>
      <c r="E103" s="191" t="s">
        <v>423</v>
      </c>
      <c r="F103" s="192" t="s">
        <v>424</v>
      </c>
      <c r="G103" s="193" t="s">
        <v>219</v>
      </c>
      <c r="H103" s="194">
        <v>31.006</v>
      </c>
      <c r="I103" s="195"/>
      <c r="J103" s="196">
        <f>ROUND(I103*H103,2)</f>
        <v>0</v>
      </c>
      <c r="K103" s="192" t="s">
        <v>154</v>
      </c>
      <c r="L103" s="59"/>
      <c r="M103" s="197" t="s">
        <v>21</v>
      </c>
      <c r="N103" s="198" t="s">
        <v>46</v>
      </c>
      <c r="O103" s="40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AR103" s="22" t="s">
        <v>166</v>
      </c>
      <c r="AT103" s="22" t="s">
        <v>150</v>
      </c>
      <c r="AU103" s="22" t="s">
        <v>160</v>
      </c>
      <c r="AY103" s="22" t="s">
        <v>147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22" t="s">
        <v>83</v>
      </c>
      <c r="BK103" s="201">
        <f>ROUND(I103*H103,2)</f>
        <v>0</v>
      </c>
      <c r="BL103" s="22" t="s">
        <v>166</v>
      </c>
      <c r="BM103" s="22" t="s">
        <v>930</v>
      </c>
    </row>
    <row r="104" spans="2:65" s="11" customFormat="1">
      <c r="B104" s="202"/>
      <c r="C104" s="203"/>
      <c r="D104" s="204" t="s">
        <v>186</v>
      </c>
      <c r="E104" s="205" t="s">
        <v>21</v>
      </c>
      <c r="F104" s="206" t="s">
        <v>931</v>
      </c>
      <c r="G104" s="203"/>
      <c r="H104" s="205" t="s">
        <v>21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186</v>
      </c>
      <c r="AU104" s="212" t="s">
        <v>160</v>
      </c>
      <c r="AV104" s="11" t="s">
        <v>83</v>
      </c>
      <c r="AW104" s="11" t="s">
        <v>38</v>
      </c>
      <c r="AX104" s="11" t="s">
        <v>75</v>
      </c>
      <c r="AY104" s="212" t="s">
        <v>147</v>
      </c>
    </row>
    <row r="105" spans="2:65" s="12" customFormat="1">
      <c r="B105" s="213"/>
      <c r="C105" s="214"/>
      <c r="D105" s="204" t="s">
        <v>186</v>
      </c>
      <c r="E105" s="215" t="s">
        <v>21</v>
      </c>
      <c r="F105" s="216" t="s">
        <v>932</v>
      </c>
      <c r="G105" s="214"/>
      <c r="H105" s="217">
        <v>31.006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186</v>
      </c>
      <c r="AU105" s="223" t="s">
        <v>160</v>
      </c>
      <c r="AV105" s="12" t="s">
        <v>85</v>
      </c>
      <c r="AW105" s="12" t="s">
        <v>38</v>
      </c>
      <c r="AX105" s="12" t="s">
        <v>75</v>
      </c>
      <c r="AY105" s="223" t="s">
        <v>147</v>
      </c>
    </row>
    <row r="106" spans="2:65" s="10" customFormat="1" ht="22.35" customHeight="1">
      <c r="B106" s="174"/>
      <c r="C106" s="175"/>
      <c r="D106" s="176" t="s">
        <v>74</v>
      </c>
      <c r="E106" s="188" t="s">
        <v>215</v>
      </c>
      <c r="F106" s="188" t="s">
        <v>216</v>
      </c>
      <c r="G106" s="175"/>
      <c r="H106" s="175"/>
      <c r="I106" s="178"/>
      <c r="J106" s="189">
        <f>BK106</f>
        <v>0</v>
      </c>
      <c r="K106" s="175"/>
      <c r="L106" s="180"/>
      <c r="M106" s="181"/>
      <c r="N106" s="182"/>
      <c r="O106" s="182"/>
      <c r="P106" s="183">
        <f>SUM(P107:P113)</f>
        <v>0</v>
      </c>
      <c r="Q106" s="182"/>
      <c r="R106" s="183">
        <f>SUM(R107:R113)</f>
        <v>0</v>
      </c>
      <c r="S106" s="182"/>
      <c r="T106" s="184">
        <f>SUM(T107:T113)</f>
        <v>0</v>
      </c>
      <c r="AR106" s="185" t="s">
        <v>83</v>
      </c>
      <c r="AT106" s="186" t="s">
        <v>74</v>
      </c>
      <c r="AU106" s="186" t="s">
        <v>85</v>
      </c>
      <c r="AY106" s="185" t="s">
        <v>147</v>
      </c>
      <c r="BK106" s="187">
        <f>SUM(BK107:BK113)</f>
        <v>0</v>
      </c>
    </row>
    <row r="107" spans="2:65" s="1" customFormat="1" ht="25.5" customHeight="1">
      <c r="B107" s="39"/>
      <c r="C107" s="190" t="s">
        <v>160</v>
      </c>
      <c r="D107" s="190" t="s">
        <v>150</v>
      </c>
      <c r="E107" s="191" t="s">
        <v>217</v>
      </c>
      <c r="F107" s="192" t="s">
        <v>218</v>
      </c>
      <c r="G107" s="193" t="s">
        <v>219</v>
      </c>
      <c r="H107" s="194">
        <v>11.84</v>
      </c>
      <c r="I107" s="195"/>
      <c r="J107" s="196">
        <f>ROUND(I107*H107,2)</f>
        <v>0</v>
      </c>
      <c r="K107" s="192" t="s">
        <v>154</v>
      </c>
      <c r="L107" s="59"/>
      <c r="M107" s="197" t="s">
        <v>21</v>
      </c>
      <c r="N107" s="198" t="s">
        <v>46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2" t="s">
        <v>166</v>
      </c>
      <c r="AT107" s="22" t="s">
        <v>150</v>
      </c>
      <c r="AU107" s="22" t="s">
        <v>160</v>
      </c>
      <c r="AY107" s="22" t="s">
        <v>147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83</v>
      </c>
      <c r="BK107" s="201">
        <f>ROUND(I107*H107,2)</f>
        <v>0</v>
      </c>
      <c r="BL107" s="22" t="s">
        <v>166</v>
      </c>
      <c r="BM107" s="22" t="s">
        <v>933</v>
      </c>
    </row>
    <row r="108" spans="2:65" s="12" customFormat="1">
      <c r="B108" s="213"/>
      <c r="C108" s="214"/>
      <c r="D108" s="204" t="s">
        <v>186</v>
      </c>
      <c r="E108" s="215" t="s">
        <v>21</v>
      </c>
      <c r="F108" s="216" t="s">
        <v>934</v>
      </c>
      <c r="G108" s="214"/>
      <c r="H108" s="217">
        <v>8.32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186</v>
      </c>
      <c r="AU108" s="223" t="s">
        <v>160</v>
      </c>
      <c r="AV108" s="12" t="s">
        <v>85</v>
      </c>
      <c r="AW108" s="12" t="s">
        <v>38</v>
      </c>
      <c r="AX108" s="12" t="s">
        <v>75</v>
      </c>
      <c r="AY108" s="223" t="s">
        <v>147</v>
      </c>
    </row>
    <row r="109" spans="2:65" s="12" customFormat="1">
      <c r="B109" s="213"/>
      <c r="C109" s="214"/>
      <c r="D109" s="204" t="s">
        <v>186</v>
      </c>
      <c r="E109" s="215" t="s">
        <v>21</v>
      </c>
      <c r="F109" s="216" t="s">
        <v>935</v>
      </c>
      <c r="G109" s="214"/>
      <c r="H109" s="217">
        <v>2.72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186</v>
      </c>
      <c r="AU109" s="223" t="s">
        <v>160</v>
      </c>
      <c r="AV109" s="12" t="s">
        <v>85</v>
      </c>
      <c r="AW109" s="12" t="s">
        <v>38</v>
      </c>
      <c r="AX109" s="12" t="s">
        <v>75</v>
      </c>
      <c r="AY109" s="223" t="s">
        <v>147</v>
      </c>
    </row>
    <row r="110" spans="2:65" s="12" customFormat="1">
      <c r="B110" s="213"/>
      <c r="C110" s="214"/>
      <c r="D110" s="204" t="s">
        <v>186</v>
      </c>
      <c r="E110" s="215" t="s">
        <v>21</v>
      </c>
      <c r="F110" s="216" t="s">
        <v>936</v>
      </c>
      <c r="G110" s="214"/>
      <c r="H110" s="217">
        <v>0.8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186</v>
      </c>
      <c r="AU110" s="223" t="s">
        <v>160</v>
      </c>
      <c r="AV110" s="12" t="s">
        <v>85</v>
      </c>
      <c r="AW110" s="12" t="s">
        <v>38</v>
      </c>
      <c r="AX110" s="12" t="s">
        <v>75</v>
      </c>
      <c r="AY110" s="223" t="s">
        <v>147</v>
      </c>
    </row>
    <row r="111" spans="2:65" s="1" customFormat="1" ht="38.25" customHeight="1">
      <c r="B111" s="39"/>
      <c r="C111" s="190" t="s">
        <v>166</v>
      </c>
      <c r="D111" s="190" t="s">
        <v>150</v>
      </c>
      <c r="E111" s="191" t="s">
        <v>227</v>
      </c>
      <c r="F111" s="192" t="s">
        <v>228</v>
      </c>
      <c r="G111" s="193" t="s">
        <v>219</v>
      </c>
      <c r="H111" s="194">
        <v>11.84</v>
      </c>
      <c r="I111" s="195"/>
      <c r="J111" s="196">
        <f>ROUND(I111*H111,2)</f>
        <v>0</v>
      </c>
      <c r="K111" s="192" t="s">
        <v>154</v>
      </c>
      <c r="L111" s="59"/>
      <c r="M111" s="197" t="s">
        <v>21</v>
      </c>
      <c r="N111" s="198" t="s">
        <v>46</v>
      </c>
      <c r="O111" s="40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2" t="s">
        <v>166</v>
      </c>
      <c r="AT111" s="22" t="s">
        <v>150</v>
      </c>
      <c r="AU111" s="22" t="s">
        <v>160</v>
      </c>
      <c r="AY111" s="22" t="s">
        <v>147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83</v>
      </c>
      <c r="BK111" s="201">
        <f>ROUND(I111*H111,2)</f>
        <v>0</v>
      </c>
      <c r="BL111" s="22" t="s">
        <v>166</v>
      </c>
      <c r="BM111" s="22" t="s">
        <v>937</v>
      </c>
    </row>
    <row r="112" spans="2:65" s="11" customFormat="1">
      <c r="B112" s="202"/>
      <c r="C112" s="203"/>
      <c r="D112" s="204" t="s">
        <v>186</v>
      </c>
      <c r="E112" s="205" t="s">
        <v>21</v>
      </c>
      <c r="F112" s="206" t="s">
        <v>230</v>
      </c>
      <c r="G112" s="203"/>
      <c r="H112" s="205" t="s">
        <v>21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186</v>
      </c>
      <c r="AU112" s="212" t="s">
        <v>160</v>
      </c>
      <c r="AV112" s="11" t="s">
        <v>83</v>
      </c>
      <c r="AW112" s="11" t="s">
        <v>38</v>
      </c>
      <c r="AX112" s="11" t="s">
        <v>75</v>
      </c>
      <c r="AY112" s="212" t="s">
        <v>147</v>
      </c>
    </row>
    <row r="113" spans="2:65" s="12" customFormat="1">
      <c r="B113" s="213"/>
      <c r="C113" s="214"/>
      <c r="D113" s="204" t="s">
        <v>186</v>
      </c>
      <c r="E113" s="215" t="s">
        <v>21</v>
      </c>
      <c r="F113" s="216" t="s">
        <v>938</v>
      </c>
      <c r="G113" s="214"/>
      <c r="H113" s="217">
        <v>11.84</v>
      </c>
      <c r="I113" s="218"/>
      <c r="J113" s="214"/>
      <c r="K113" s="214"/>
      <c r="L113" s="219"/>
      <c r="M113" s="220"/>
      <c r="N113" s="221"/>
      <c r="O113" s="221"/>
      <c r="P113" s="221"/>
      <c r="Q113" s="221"/>
      <c r="R113" s="221"/>
      <c r="S113" s="221"/>
      <c r="T113" s="222"/>
      <c r="AT113" s="223" t="s">
        <v>186</v>
      </c>
      <c r="AU113" s="223" t="s">
        <v>160</v>
      </c>
      <c r="AV113" s="12" t="s">
        <v>85</v>
      </c>
      <c r="AW113" s="12" t="s">
        <v>38</v>
      </c>
      <c r="AX113" s="12" t="s">
        <v>75</v>
      </c>
      <c r="AY113" s="223" t="s">
        <v>147</v>
      </c>
    </row>
    <row r="114" spans="2:65" s="10" customFormat="1" ht="22.35" customHeight="1">
      <c r="B114" s="174"/>
      <c r="C114" s="175"/>
      <c r="D114" s="176" t="s">
        <v>74</v>
      </c>
      <c r="E114" s="188" t="s">
        <v>232</v>
      </c>
      <c r="F114" s="188" t="s">
        <v>233</v>
      </c>
      <c r="G114" s="175"/>
      <c r="H114" s="175"/>
      <c r="I114" s="178"/>
      <c r="J114" s="189">
        <f>BK114</f>
        <v>0</v>
      </c>
      <c r="K114" s="175"/>
      <c r="L114" s="180"/>
      <c r="M114" s="181"/>
      <c r="N114" s="182"/>
      <c r="O114" s="182"/>
      <c r="P114" s="183">
        <f>SUM(P115:P122)</f>
        <v>0</v>
      </c>
      <c r="Q114" s="182"/>
      <c r="R114" s="183">
        <f>SUM(R115:R122)</f>
        <v>0</v>
      </c>
      <c r="S114" s="182"/>
      <c r="T114" s="184">
        <f>SUM(T115:T122)</f>
        <v>0</v>
      </c>
      <c r="AR114" s="185" t="s">
        <v>83</v>
      </c>
      <c r="AT114" s="186" t="s">
        <v>74</v>
      </c>
      <c r="AU114" s="186" t="s">
        <v>85</v>
      </c>
      <c r="AY114" s="185" t="s">
        <v>147</v>
      </c>
      <c r="BK114" s="187">
        <f>SUM(BK115:BK122)</f>
        <v>0</v>
      </c>
    </row>
    <row r="115" spans="2:65" s="1" customFormat="1" ht="38.25" customHeight="1">
      <c r="B115" s="39"/>
      <c r="C115" s="190" t="s">
        <v>146</v>
      </c>
      <c r="D115" s="190" t="s">
        <v>150</v>
      </c>
      <c r="E115" s="191" t="s">
        <v>234</v>
      </c>
      <c r="F115" s="192" t="s">
        <v>235</v>
      </c>
      <c r="G115" s="193" t="s">
        <v>219</v>
      </c>
      <c r="H115" s="194">
        <v>42.845999999999997</v>
      </c>
      <c r="I115" s="195"/>
      <c r="J115" s="196">
        <f>ROUND(I115*H115,2)</f>
        <v>0</v>
      </c>
      <c r="K115" s="192" t="s">
        <v>154</v>
      </c>
      <c r="L115" s="59"/>
      <c r="M115" s="197" t="s">
        <v>21</v>
      </c>
      <c r="N115" s="198" t="s">
        <v>46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166</v>
      </c>
      <c r="AT115" s="22" t="s">
        <v>150</v>
      </c>
      <c r="AU115" s="22" t="s">
        <v>160</v>
      </c>
      <c r="AY115" s="22" t="s">
        <v>147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83</v>
      </c>
      <c r="BK115" s="201">
        <f>ROUND(I115*H115,2)</f>
        <v>0</v>
      </c>
      <c r="BL115" s="22" t="s">
        <v>166</v>
      </c>
      <c r="BM115" s="22" t="s">
        <v>939</v>
      </c>
    </row>
    <row r="116" spans="2:65" s="12" customFormat="1">
      <c r="B116" s="213"/>
      <c r="C116" s="214"/>
      <c r="D116" s="204" t="s">
        <v>186</v>
      </c>
      <c r="E116" s="215" t="s">
        <v>21</v>
      </c>
      <c r="F116" s="216" t="s">
        <v>940</v>
      </c>
      <c r="G116" s="214"/>
      <c r="H116" s="217">
        <v>42.845999999999997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186</v>
      </c>
      <c r="AU116" s="223" t="s">
        <v>160</v>
      </c>
      <c r="AV116" s="12" t="s">
        <v>85</v>
      </c>
      <c r="AW116" s="12" t="s">
        <v>38</v>
      </c>
      <c r="AX116" s="12" t="s">
        <v>75</v>
      </c>
      <c r="AY116" s="223" t="s">
        <v>147</v>
      </c>
    </row>
    <row r="117" spans="2:65" s="1" customFormat="1" ht="38.25" customHeight="1">
      <c r="B117" s="39"/>
      <c r="C117" s="190" t="s">
        <v>173</v>
      </c>
      <c r="D117" s="190" t="s">
        <v>150</v>
      </c>
      <c r="E117" s="191" t="s">
        <v>237</v>
      </c>
      <c r="F117" s="192" t="s">
        <v>238</v>
      </c>
      <c r="G117" s="193" t="s">
        <v>219</v>
      </c>
      <c r="H117" s="194">
        <v>42.845999999999997</v>
      </c>
      <c r="I117" s="195"/>
      <c r="J117" s="196">
        <f>ROUND(I117*H117,2)</f>
        <v>0</v>
      </c>
      <c r="K117" s="192" t="s">
        <v>154</v>
      </c>
      <c r="L117" s="59"/>
      <c r="M117" s="197" t="s">
        <v>21</v>
      </c>
      <c r="N117" s="198" t="s">
        <v>46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166</v>
      </c>
      <c r="AT117" s="22" t="s">
        <v>150</v>
      </c>
      <c r="AU117" s="22" t="s">
        <v>160</v>
      </c>
      <c r="AY117" s="22" t="s">
        <v>147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83</v>
      </c>
      <c r="BK117" s="201">
        <f>ROUND(I117*H117,2)</f>
        <v>0</v>
      </c>
      <c r="BL117" s="22" t="s">
        <v>166</v>
      </c>
      <c r="BM117" s="22" t="s">
        <v>941</v>
      </c>
    </row>
    <row r="118" spans="2:65" s="12" customFormat="1">
      <c r="B118" s="213"/>
      <c r="C118" s="214"/>
      <c r="D118" s="204" t="s">
        <v>186</v>
      </c>
      <c r="E118" s="215" t="s">
        <v>21</v>
      </c>
      <c r="F118" s="216" t="s">
        <v>940</v>
      </c>
      <c r="G118" s="214"/>
      <c r="H118" s="217">
        <v>42.845999999999997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186</v>
      </c>
      <c r="AU118" s="223" t="s">
        <v>160</v>
      </c>
      <c r="AV118" s="12" t="s">
        <v>85</v>
      </c>
      <c r="AW118" s="12" t="s">
        <v>38</v>
      </c>
      <c r="AX118" s="12" t="s">
        <v>75</v>
      </c>
      <c r="AY118" s="223" t="s">
        <v>147</v>
      </c>
    </row>
    <row r="119" spans="2:65" s="1" customFormat="1" ht="51" customHeight="1">
      <c r="B119" s="39"/>
      <c r="C119" s="190" t="s">
        <v>179</v>
      </c>
      <c r="D119" s="190" t="s">
        <v>150</v>
      </c>
      <c r="E119" s="191" t="s">
        <v>240</v>
      </c>
      <c r="F119" s="192" t="s">
        <v>241</v>
      </c>
      <c r="G119" s="193" t="s">
        <v>219</v>
      </c>
      <c r="H119" s="194">
        <v>42.845999999999997</v>
      </c>
      <c r="I119" s="195"/>
      <c r="J119" s="196">
        <f>ROUND(I119*H119,2)</f>
        <v>0</v>
      </c>
      <c r="K119" s="192" t="s">
        <v>154</v>
      </c>
      <c r="L119" s="59"/>
      <c r="M119" s="197" t="s">
        <v>21</v>
      </c>
      <c r="N119" s="198" t="s">
        <v>46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166</v>
      </c>
      <c r="AT119" s="22" t="s">
        <v>150</v>
      </c>
      <c r="AU119" s="22" t="s">
        <v>160</v>
      </c>
      <c r="AY119" s="22" t="s">
        <v>147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83</v>
      </c>
      <c r="BK119" s="201">
        <f>ROUND(I119*H119,2)</f>
        <v>0</v>
      </c>
      <c r="BL119" s="22" t="s">
        <v>166</v>
      </c>
      <c r="BM119" s="22" t="s">
        <v>942</v>
      </c>
    </row>
    <row r="120" spans="2:65" s="12" customFormat="1">
      <c r="B120" s="213"/>
      <c r="C120" s="214"/>
      <c r="D120" s="204" t="s">
        <v>186</v>
      </c>
      <c r="E120" s="215" t="s">
        <v>21</v>
      </c>
      <c r="F120" s="216" t="s">
        <v>940</v>
      </c>
      <c r="G120" s="214"/>
      <c r="H120" s="217">
        <v>42.845999999999997</v>
      </c>
      <c r="I120" s="218"/>
      <c r="J120" s="214"/>
      <c r="K120" s="214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186</v>
      </c>
      <c r="AU120" s="223" t="s">
        <v>160</v>
      </c>
      <c r="AV120" s="12" t="s">
        <v>85</v>
      </c>
      <c r="AW120" s="12" t="s">
        <v>38</v>
      </c>
      <c r="AX120" s="12" t="s">
        <v>75</v>
      </c>
      <c r="AY120" s="223" t="s">
        <v>147</v>
      </c>
    </row>
    <row r="121" spans="2:65" s="1" customFormat="1" ht="25.5" customHeight="1">
      <c r="B121" s="39"/>
      <c r="C121" s="190" t="s">
        <v>182</v>
      </c>
      <c r="D121" s="190" t="s">
        <v>150</v>
      </c>
      <c r="E121" s="191" t="s">
        <v>243</v>
      </c>
      <c r="F121" s="192" t="s">
        <v>244</v>
      </c>
      <c r="G121" s="193" t="s">
        <v>219</v>
      </c>
      <c r="H121" s="194">
        <v>42.845999999999997</v>
      </c>
      <c r="I121" s="195"/>
      <c r="J121" s="196">
        <f>ROUND(I121*H121,2)</f>
        <v>0</v>
      </c>
      <c r="K121" s="192" t="s">
        <v>154</v>
      </c>
      <c r="L121" s="59"/>
      <c r="M121" s="197" t="s">
        <v>21</v>
      </c>
      <c r="N121" s="198" t="s">
        <v>46</v>
      </c>
      <c r="O121" s="4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2" t="s">
        <v>166</v>
      </c>
      <c r="AT121" s="22" t="s">
        <v>150</v>
      </c>
      <c r="AU121" s="22" t="s">
        <v>160</v>
      </c>
      <c r="AY121" s="22" t="s">
        <v>147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83</v>
      </c>
      <c r="BK121" s="201">
        <f>ROUND(I121*H121,2)</f>
        <v>0</v>
      </c>
      <c r="BL121" s="22" t="s">
        <v>166</v>
      </c>
      <c r="BM121" s="22" t="s">
        <v>943</v>
      </c>
    </row>
    <row r="122" spans="2:65" s="12" customFormat="1">
      <c r="B122" s="213"/>
      <c r="C122" s="214"/>
      <c r="D122" s="204" t="s">
        <v>186</v>
      </c>
      <c r="E122" s="215" t="s">
        <v>21</v>
      </c>
      <c r="F122" s="216" t="s">
        <v>940</v>
      </c>
      <c r="G122" s="214"/>
      <c r="H122" s="217">
        <v>42.845999999999997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186</v>
      </c>
      <c r="AU122" s="223" t="s">
        <v>160</v>
      </c>
      <c r="AV122" s="12" t="s">
        <v>85</v>
      </c>
      <c r="AW122" s="12" t="s">
        <v>38</v>
      </c>
      <c r="AX122" s="12" t="s">
        <v>75</v>
      </c>
      <c r="AY122" s="223" t="s">
        <v>147</v>
      </c>
    </row>
    <row r="123" spans="2:65" s="10" customFormat="1" ht="22.35" customHeight="1">
      <c r="B123" s="174"/>
      <c r="C123" s="175"/>
      <c r="D123" s="176" t="s">
        <v>74</v>
      </c>
      <c r="E123" s="188" t="s">
        <v>246</v>
      </c>
      <c r="F123" s="188" t="s">
        <v>247</v>
      </c>
      <c r="G123" s="175"/>
      <c r="H123" s="175"/>
      <c r="I123" s="178"/>
      <c r="J123" s="189">
        <f>BK123</f>
        <v>0</v>
      </c>
      <c r="K123" s="175"/>
      <c r="L123" s="180"/>
      <c r="M123" s="181"/>
      <c r="N123" s="182"/>
      <c r="O123" s="182"/>
      <c r="P123" s="183">
        <f>SUM(P124:P126)</f>
        <v>0</v>
      </c>
      <c r="Q123" s="182"/>
      <c r="R123" s="183">
        <f>SUM(R124:R126)</f>
        <v>0</v>
      </c>
      <c r="S123" s="182"/>
      <c r="T123" s="184">
        <f>SUM(T124:T126)</f>
        <v>0</v>
      </c>
      <c r="AR123" s="185" t="s">
        <v>83</v>
      </c>
      <c r="AT123" s="186" t="s">
        <v>74</v>
      </c>
      <c r="AU123" s="186" t="s">
        <v>85</v>
      </c>
      <c r="AY123" s="185" t="s">
        <v>147</v>
      </c>
      <c r="BK123" s="187">
        <f>SUM(BK124:BK126)</f>
        <v>0</v>
      </c>
    </row>
    <row r="124" spans="2:65" s="1" customFormat="1" ht="25.5" customHeight="1">
      <c r="B124" s="39"/>
      <c r="C124" s="190" t="s">
        <v>188</v>
      </c>
      <c r="D124" s="190" t="s">
        <v>150</v>
      </c>
      <c r="E124" s="191" t="s">
        <v>248</v>
      </c>
      <c r="F124" s="192" t="s">
        <v>249</v>
      </c>
      <c r="G124" s="193" t="s">
        <v>250</v>
      </c>
      <c r="H124" s="194">
        <v>85.691999999999993</v>
      </c>
      <c r="I124" s="195"/>
      <c r="J124" s="196">
        <f>ROUND(I124*H124,2)</f>
        <v>0</v>
      </c>
      <c r="K124" s="192" t="s">
        <v>154</v>
      </c>
      <c r="L124" s="59"/>
      <c r="M124" s="197" t="s">
        <v>21</v>
      </c>
      <c r="N124" s="198" t="s">
        <v>46</v>
      </c>
      <c r="O124" s="4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2" t="s">
        <v>166</v>
      </c>
      <c r="AT124" s="22" t="s">
        <v>150</v>
      </c>
      <c r="AU124" s="22" t="s">
        <v>160</v>
      </c>
      <c r="AY124" s="22" t="s">
        <v>147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83</v>
      </c>
      <c r="BK124" s="201">
        <f>ROUND(I124*H124,2)</f>
        <v>0</v>
      </c>
      <c r="BL124" s="22" t="s">
        <v>166</v>
      </c>
      <c r="BM124" s="22" t="s">
        <v>944</v>
      </c>
    </row>
    <row r="125" spans="2:65" s="11" customFormat="1">
      <c r="B125" s="202"/>
      <c r="C125" s="203"/>
      <c r="D125" s="204" t="s">
        <v>186</v>
      </c>
      <c r="E125" s="205" t="s">
        <v>21</v>
      </c>
      <c r="F125" s="206" t="s">
        <v>508</v>
      </c>
      <c r="G125" s="203"/>
      <c r="H125" s="205" t="s">
        <v>21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186</v>
      </c>
      <c r="AU125" s="212" t="s">
        <v>160</v>
      </c>
      <c r="AV125" s="11" t="s">
        <v>83</v>
      </c>
      <c r="AW125" s="11" t="s">
        <v>38</v>
      </c>
      <c r="AX125" s="11" t="s">
        <v>75</v>
      </c>
      <c r="AY125" s="212" t="s">
        <v>147</v>
      </c>
    </row>
    <row r="126" spans="2:65" s="12" customFormat="1">
      <c r="B126" s="213"/>
      <c r="C126" s="214"/>
      <c r="D126" s="204" t="s">
        <v>186</v>
      </c>
      <c r="E126" s="215" t="s">
        <v>21</v>
      </c>
      <c r="F126" s="216" t="s">
        <v>945</v>
      </c>
      <c r="G126" s="214"/>
      <c r="H126" s="217">
        <v>85.691999999999993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186</v>
      </c>
      <c r="AU126" s="223" t="s">
        <v>160</v>
      </c>
      <c r="AV126" s="12" t="s">
        <v>85</v>
      </c>
      <c r="AW126" s="12" t="s">
        <v>38</v>
      </c>
      <c r="AX126" s="12" t="s">
        <v>75</v>
      </c>
      <c r="AY126" s="223" t="s">
        <v>147</v>
      </c>
    </row>
    <row r="127" spans="2:65" s="10" customFormat="1" ht="22.35" customHeight="1">
      <c r="B127" s="174"/>
      <c r="C127" s="175"/>
      <c r="D127" s="176" t="s">
        <v>74</v>
      </c>
      <c r="E127" s="188" t="s">
        <v>309</v>
      </c>
      <c r="F127" s="188" t="s">
        <v>548</v>
      </c>
      <c r="G127" s="175"/>
      <c r="H127" s="175"/>
      <c r="I127" s="178"/>
      <c r="J127" s="189">
        <f>BK127</f>
        <v>0</v>
      </c>
      <c r="K127" s="175"/>
      <c r="L127" s="180"/>
      <c r="M127" s="181"/>
      <c r="N127" s="182"/>
      <c r="O127" s="182"/>
      <c r="P127" s="183">
        <f>SUM(P128:P151)</f>
        <v>0</v>
      </c>
      <c r="Q127" s="182"/>
      <c r="R127" s="183">
        <f>SUM(R128:R151)</f>
        <v>60.981194000000002</v>
      </c>
      <c r="S127" s="182"/>
      <c r="T127" s="184">
        <f>SUM(T128:T151)</f>
        <v>0</v>
      </c>
      <c r="AR127" s="185" t="s">
        <v>83</v>
      </c>
      <c r="AT127" s="186" t="s">
        <v>74</v>
      </c>
      <c r="AU127" s="186" t="s">
        <v>85</v>
      </c>
      <c r="AY127" s="185" t="s">
        <v>147</v>
      </c>
      <c r="BK127" s="187">
        <f>SUM(BK128:BK151)</f>
        <v>0</v>
      </c>
    </row>
    <row r="128" spans="2:65" s="1" customFormat="1" ht="25.5" customHeight="1">
      <c r="B128" s="39"/>
      <c r="C128" s="190" t="s">
        <v>192</v>
      </c>
      <c r="D128" s="190" t="s">
        <v>150</v>
      </c>
      <c r="E128" s="191" t="s">
        <v>549</v>
      </c>
      <c r="F128" s="192" t="s">
        <v>550</v>
      </c>
      <c r="G128" s="193" t="s">
        <v>268</v>
      </c>
      <c r="H128" s="194">
        <v>406.46</v>
      </c>
      <c r="I128" s="195"/>
      <c r="J128" s="196">
        <f>ROUND(I128*H128,2)</f>
        <v>0</v>
      </c>
      <c r="K128" s="192" t="s">
        <v>154</v>
      </c>
      <c r="L128" s="59"/>
      <c r="M128" s="197" t="s">
        <v>21</v>
      </c>
      <c r="N128" s="198" t="s">
        <v>46</v>
      </c>
      <c r="O128" s="40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AR128" s="22" t="s">
        <v>166</v>
      </c>
      <c r="AT128" s="22" t="s">
        <v>150</v>
      </c>
      <c r="AU128" s="22" t="s">
        <v>160</v>
      </c>
      <c r="AY128" s="22" t="s">
        <v>147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22" t="s">
        <v>83</v>
      </c>
      <c r="BK128" s="201">
        <f>ROUND(I128*H128,2)</f>
        <v>0</v>
      </c>
      <c r="BL128" s="22" t="s">
        <v>166</v>
      </c>
      <c r="BM128" s="22" t="s">
        <v>946</v>
      </c>
    </row>
    <row r="129" spans="2:65" s="11" customFormat="1">
      <c r="B129" s="202"/>
      <c r="C129" s="203"/>
      <c r="D129" s="204" t="s">
        <v>186</v>
      </c>
      <c r="E129" s="205" t="s">
        <v>21</v>
      </c>
      <c r="F129" s="206" t="s">
        <v>947</v>
      </c>
      <c r="G129" s="203"/>
      <c r="H129" s="205" t="s">
        <v>21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186</v>
      </c>
      <c r="AU129" s="212" t="s">
        <v>160</v>
      </c>
      <c r="AV129" s="11" t="s">
        <v>83</v>
      </c>
      <c r="AW129" s="11" t="s">
        <v>38</v>
      </c>
      <c r="AX129" s="11" t="s">
        <v>75</v>
      </c>
      <c r="AY129" s="212" t="s">
        <v>147</v>
      </c>
    </row>
    <row r="130" spans="2:65" s="12" customFormat="1">
      <c r="B130" s="213"/>
      <c r="C130" s="214"/>
      <c r="D130" s="204" t="s">
        <v>186</v>
      </c>
      <c r="E130" s="215" t="s">
        <v>21</v>
      </c>
      <c r="F130" s="216" t="s">
        <v>948</v>
      </c>
      <c r="G130" s="214"/>
      <c r="H130" s="217">
        <v>406.46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186</v>
      </c>
      <c r="AU130" s="223" t="s">
        <v>160</v>
      </c>
      <c r="AV130" s="12" t="s">
        <v>85</v>
      </c>
      <c r="AW130" s="12" t="s">
        <v>38</v>
      </c>
      <c r="AX130" s="12" t="s">
        <v>75</v>
      </c>
      <c r="AY130" s="223" t="s">
        <v>147</v>
      </c>
    </row>
    <row r="131" spans="2:65" s="1" customFormat="1" ht="16.5" customHeight="1">
      <c r="B131" s="39"/>
      <c r="C131" s="228" t="s">
        <v>272</v>
      </c>
      <c r="D131" s="228" t="s">
        <v>332</v>
      </c>
      <c r="E131" s="229" t="s">
        <v>554</v>
      </c>
      <c r="F131" s="230" t="s">
        <v>555</v>
      </c>
      <c r="G131" s="231" t="s">
        <v>250</v>
      </c>
      <c r="H131" s="232">
        <v>60.969000000000001</v>
      </c>
      <c r="I131" s="233"/>
      <c r="J131" s="234">
        <f>ROUND(I131*H131,2)</f>
        <v>0</v>
      </c>
      <c r="K131" s="230" t="s">
        <v>154</v>
      </c>
      <c r="L131" s="235"/>
      <c r="M131" s="236" t="s">
        <v>21</v>
      </c>
      <c r="N131" s="237" t="s">
        <v>46</v>
      </c>
      <c r="O131" s="40"/>
      <c r="P131" s="199">
        <f>O131*H131</f>
        <v>0</v>
      </c>
      <c r="Q131" s="199">
        <v>1</v>
      </c>
      <c r="R131" s="199">
        <f>Q131*H131</f>
        <v>60.969000000000001</v>
      </c>
      <c r="S131" s="199">
        <v>0</v>
      </c>
      <c r="T131" s="200">
        <f>S131*H131</f>
        <v>0</v>
      </c>
      <c r="AR131" s="22" t="s">
        <v>182</v>
      </c>
      <c r="AT131" s="22" t="s">
        <v>332</v>
      </c>
      <c r="AU131" s="22" t="s">
        <v>160</v>
      </c>
      <c r="AY131" s="22" t="s">
        <v>147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83</v>
      </c>
      <c r="BK131" s="201">
        <f>ROUND(I131*H131,2)</f>
        <v>0</v>
      </c>
      <c r="BL131" s="22" t="s">
        <v>166</v>
      </c>
      <c r="BM131" s="22" t="s">
        <v>949</v>
      </c>
    </row>
    <row r="132" spans="2:65" s="11" customFormat="1">
      <c r="B132" s="202"/>
      <c r="C132" s="203"/>
      <c r="D132" s="204" t="s">
        <v>186</v>
      </c>
      <c r="E132" s="205" t="s">
        <v>21</v>
      </c>
      <c r="F132" s="206" t="s">
        <v>557</v>
      </c>
      <c r="G132" s="203"/>
      <c r="H132" s="205" t="s">
        <v>21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186</v>
      </c>
      <c r="AU132" s="212" t="s">
        <v>160</v>
      </c>
      <c r="AV132" s="11" t="s">
        <v>83</v>
      </c>
      <c r="AW132" s="11" t="s">
        <v>38</v>
      </c>
      <c r="AX132" s="11" t="s">
        <v>75</v>
      </c>
      <c r="AY132" s="212" t="s">
        <v>147</v>
      </c>
    </row>
    <row r="133" spans="2:65" s="12" customFormat="1">
      <c r="B133" s="213"/>
      <c r="C133" s="214"/>
      <c r="D133" s="204" t="s">
        <v>186</v>
      </c>
      <c r="E133" s="215" t="s">
        <v>21</v>
      </c>
      <c r="F133" s="216" t="s">
        <v>950</v>
      </c>
      <c r="G133" s="214"/>
      <c r="H133" s="217">
        <v>60.969000000000001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186</v>
      </c>
      <c r="AU133" s="223" t="s">
        <v>160</v>
      </c>
      <c r="AV133" s="12" t="s">
        <v>85</v>
      </c>
      <c r="AW133" s="12" t="s">
        <v>38</v>
      </c>
      <c r="AX133" s="12" t="s">
        <v>75</v>
      </c>
      <c r="AY133" s="223" t="s">
        <v>147</v>
      </c>
    </row>
    <row r="134" spans="2:65" s="1" customFormat="1" ht="25.5" customHeight="1">
      <c r="B134" s="39"/>
      <c r="C134" s="190" t="s">
        <v>278</v>
      </c>
      <c r="D134" s="190" t="s">
        <v>150</v>
      </c>
      <c r="E134" s="191" t="s">
        <v>559</v>
      </c>
      <c r="F134" s="192" t="s">
        <v>560</v>
      </c>
      <c r="G134" s="193" t="s">
        <v>268</v>
      </c>
      <c r="H134" s="194">
        <v>406.46</v>
      </c>
      <c r="I134" s="195"/>
      <c r="J134" s="196">
        <f>ROUND(I134*H134,2)</f>
        <v>0</v>
      </c>
      <c r="K134" s="192" t="s">
        <v>154</v>
      </c>
      <c r="L134" s="59"/>
      <c r="M134" s="197" t="s">
        <v>21</v>
      </c>
      <c r="N134" s="198" t="s">
        <v>46</v>
      </c>
      <c r="O134" s="4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2" t="s">
        <v>166</v>
      </c>
      <c r="AT134" s="22" t="s">
        <v>150</v>
      </c>
      <c r="AU134" s="22" t="s">
        <v>160</v>
      </c>
      <c r="AY134" s="22" t="s">
        <v>147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83</v>
      </c>
      <c r="BK134" s="201">
        <f>ROUND(I134*H134,2)</f>
        <v>0</v>
      </c>
      <c r="BL134" s="22" t="s">
        <v>166</v>
      </c>
      <c r="BM134" s="22" t="s">
        <v>951</v>
      </c>
    </row>
    <row r="135" spans="2:65" s="11" customFormat="1">
      <c r="B135" s="202"/>
      <c r="C135" s="203"/>
      <c r="D135" s="204" t="s">
        <v>186</v>
      </c>
      <c r="E135" s="205" t="s">
        <v>21</v>
      </c>
      <c r="F135" s="206" t="s">
        <v>557</v>
      </c>
      <c r="G135" s="203"/>
      <c r="H135" s="205" t="s">
        <v>21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186</v>
      </c>
      <c r="AU135" s="212" t="s">
        <v>160</v>
      </c>
      <c r="AV135" s="11" t="s">
        <v>83</v>
      </c>
      <c r="AW135" s="11" t="s">
        <v>38</v>
      </c>
      <c r="AX135" s="11" t="s">
        <v>75</v>
      </c>
      <c r="AY135" s="212" t="s">
        <v>147</v>
      </c>
    </row>
    <row r="136" spans="2:65" s="12" customFormat="1">
      <c r="B136" s="213"/>
      <c r="C136" s="214"/>
      <c r="D136" s="204" t="s">
        <v>186</v>
      </c>
      <c r="E136" s="215" t="s">
        <v>21</v>
      </c>
      <c r="F136" s="216" t="s">
        <v>952</v>
      </c>
      <c r="G136" s="214"/>
      <c r="H136" s="217">
        <v>406.46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186</v>
      </c>
      <c r="AU136" s="223" t="s">
        <v>160</v>
      </c>
      <c r="AV136" s="12" t="s">
        <v>85</v>
      </c>
      <c r="AW136" s="12" t="s">
        <v>38</v>
      </c>
      <c r="AX136" s="12" t="s">
        <v>75</v>
      </c>
      <c r="AY136" s="223" t="s">
        <v>147</v>
      </c>
    </row>
    <row r="137" spans="2:65" s="1" customFormat="1" ht="16.5" customHeight="1">
      <c r="B137" s="39"/>
      <c r="C137" s="228" t="s">
        <v>215</v>
      </c>
      <c r="D137" s="228" t="s">
        <v>332</v>
      </c>
      <c r="E137" s="229" t="s">
        <v>564</v>
      </c>
      <c r="F137" s="230" t="s">
        <v>565</v>
      </c>
      <c r="G137" s="231" t="s">
        <v>349</v>
      </c>
      <c r="H137" s="232">
        <v>12.194000000000001</v>
      </c>
      <c r="I137" s="233"/>
      <c r="J137" s="234">
        <f>ROUND(I137*H137,2)</f>
        <v>0</v>
      </c>
      <c r="K137" s="230" t="s">
        <v>154</v>
      </c>
      <c r="L137" s="235"/>
      <c r="M137" s="236" t="s">
        <v>21</v>
      </c>
      <c r="N137" s="237" t="s">
        <v>46</v>
      </c>
      <c r="O137" s="40"/>
      <c r="P137" s="199">
        <f>O137*H137</f>
        <v>0</v>
      </c>
      <c r="Q137" s="199">
        <v>1E-3</v>
      </c>
      <c r="R137" s="199">
        <f>Q137*H137</f>
        <v>1.2194000000000002E-2</v>
      </c>
      <c r="S137" s="199">
        <v>0</v>
      </c>
      <c r="T137" s="200">
        <f>S137*H137</f>
        <v>0</v>
      </c>
      <c r="AR137" s="22" t="s">
        <v>182</v>
      </c>
      <c r="AT137" s="22" t="s">
        <v>332</v>
      </c>
      <c r="AU137" s="22" t="s">
        <v>160</v>
      </c>
      <c r="AY137" s="22" t="s">
        <v>147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83</v>
      </c>
      <c r="BK137" s="201">
        <f>ROUND(I137*H137,2)</f>
        <v>0</v>
      </c>
      <c r="BL137" s="22" t="s">
        <v>166</v>
      </c>
      <c r="BM137" s="22" t="s">
        <v>953</v>
      </c>
    </row>
    <row r="138" spans="2:65" s="11" customFormat="1">
      <c r="B138" s="202"/>
      <c r="C138" s="203"/>
      <c r="D138" s="204" t="s">
        <v>186</v>
      </c>
      <c r="E138" s="205" t="s">
        <v>21</v>
      </c>
      <c r="F138" s="206" t="s">
        <v>557</v>
      </c>
      <c r="G138" s="203"/>
      <c r="H138" s="205" t="s">
        <v>21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186</v>
      </c>
      <c r="AU138" s="212" t="s">
        <v>160</v>
      </c>
      <c r="AV138" s="11" t="s">
        <v>83</v>
      </c>
      <c r="AW138" s="11" t="s">
        <v>38</v>
      </c>
      <c r="AX138" s="11" t="s">
        <v>75</v>
      </c>
      <c r="AY138" s="212" t="s">
        <v>147</v>
      </c>
    </row>
    <row r="139" spans="2:65" s="12" customFormat="1">
      <c r="B139" s="213"/>
      <c r="C139" s="214"/>
      <c r="D139" s="204" t="s">
        <v>186</v>
      </c>
      <c r="E139" s="215" t="s">
        <v>21</v>
      </c>
      <c r="F139" s="216" t="s">
        <v>954</v>
      </c>
      <c r="G139" s="214"/>
      <c r="H139" s="217">
        <v>12.194000000000001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186</v>
      </c>
      <c r="AU139" s="223" t="s">
        <v>160</v>
      </c>
      <c r="AV139" s="12" t="s">
        <v>85</v>
      </c>
      <c r="AW139" s="12" t="s">
        <v>38</v>
      </c>
      <c r="AX139" s="12" t="s">
        <v>75</v>
      </c>
      <c r="AY139" s="223" t="s">
        <v>147</v>
      </c>
    </row>
    <row r="140" spans="2:65" s="1" customFormat="1" ht="25.5" customHeight="1">
      <c r="B140" s="39"/>
      <c r="C140" s="190" t="s">
        <v>287</v>
      </c>
      <c r="D140" s="190" t="s">
        <v>150</v>
      </c>
      <c r="E140" s="191" t="s">
        <v>955</v>
      </c>
      <c r="F140" s="192" t="s">
        <v>956</v>
      </c>
      <c r="G140" s="193" t="s">
        <v>268</v>
      </c>
      <c r="H140" s="194">
        <v>502.74</v>
      </c>
      <c r="I140" s="195"/>
      <c r="J140" s="196">
        <f>ROUND(I140*H140,2)</f>
        <v>0</v>
      </c>
      <c r="K140" s="192" t="s">
        <v>154</v>
      </c>
      <c r="L140" s="59"/>
      <c r="M140" s="197" t="s">
        <v>21</v>
      </c>
      <c r="N140" s="198" t="s">
        <v>46</v>
      </c>
      <c r="O140" s="4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22" t="s">
        <v>166</v>
      </c>
      <c r="AT140" s="22" t="s">
        <v>150</v>
      </c>
      <c r="AU140" s="22" t="s">
        <v>160</v>
      </c>
      <c r="AY140" s="22" t="s">
        <v>147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2" t="s">
        <v>83</v>
      </c>
      <c r="BK140" s="201">
        <f>ROUND(I140*H140,2)</f>
        <v>0</v>
      </c>
      <c r="BL140" s="22" t="s">
        <v>166</v>
      </c>
      <c r="BM140" s="22" t="s">
        <v>957</v>
      </c>
    </row>
    <row r="141" spans="2:65" s="11" customFormat="1">
      <c r="B141" s="202"/>
      <c r="C141" s="203"/>
      <c r="D141" s="204" t="s">
        <v>186</v>
      </c>
      <c r="E141" s="205" t="s">
        <v>21</v>
      </c>
      <c r="F141" s="206" t="s">
        <v>958</v>
      </c>
      <c r="G141" s="203"/>
      <c r="H141" s="205" t="s">
        <v>21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186</v>
      </c>
      <c r="AU141" s="212" t="s">
        <v>160</v>
      </c>
      <c r="AV141" s="11" t="s">
        <v>83</v>
      </c>
      <c r="AW141" s="11" t="s">
        <v>38</v>
      </c>
      <c r="AX141" s="11" t="s">
        <v>75</v>
      </c>
      <c r="AY141" s="212" t="s">
        <v>147</v>
      </c>
    </row>
    <row r="142" spans="2:65" s="12" customFormat="1">
      <c r="B142" s="213"/>
      <c r="C142" s="214"/>
      <c r="D142" s="204" t="s">
        <v>186</v>
      </c>
      <c r="E142" s="215" t="s">
        <v>21</v>
      </c>
      <c r="F142" s="216" t="s">
        <v>959</v>
      </c>
      <c r="G142" s="214"/>
      <c r="H142" s="217">
        <v>502.74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186</v>
      </c>
      <c r="AU142" s="223" t="s">
        <v>160</v>
      </c>
      <c r="AV142" s="12" t="s">
        <v>85</v>
      </c>
      <c r="AW142" s="12" t="s">
        <v>38</v>
      </c>
      <c r="AX142" s="12" t="s">
        <v>75</v>
      </c>
      <c r="AY142" s="223" t="s">
        <v>147</v>
      </c>
    </row>
    <row r="143" spans="2:65" s="1" customFormat="1" ht="16.5" customHeight="1">
      <c r="B143" s="39"/>
      <c r="C143" s="190" t="s">
        <v>10</v>
      </c>
      <c r="D143" s="190" t="s">
        <v>150</v>
      </c>
      <c r="E143" s="191" t="s">
        <v>589</v>
      </c>
      <c r="F143" s="192" t="s">
        <v>590</v>
      </c>
      <c r="G143" s="193" t="s">
        <v>268</v>
      </c>
      <c r="H143" s="194">
        <v>406.46</v>
      </c>
      <c r="I143" s="195"/>
      <c r="J143" s="196">
        <f>ROUND(I143*H143,2)</f>
        <v>0</v>
      </c>
      <c r="K143" s="192" t="s">
        <v>154</v>
      </c>
      <c r="L143" s="59"/>
      <c r="M143" s="197" t="s">
        <v>21</v>
      </c>
      <c r="N143" s="198" t="s">
        <v>46</v>
      </c>
      <c r="O143" s="4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22" t="s">
        <v>166</v>
      </c>
      <c r="AT143" s="22" t="s">
        <v>150</v>
      </c>
      <c r="AU143" s="22" t="s">
        <v>160</v>
      </c>
      <c r="AY143" s="22" t="s">
        <v>147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83</v>
      </c>
      <c r="BK143" s="201">
        <f>ROUND(I143*H143,2)</f>
        <v>0</v>
      </c>
      <c r="BL143" s="22" t="s">
        <v>166</v>
      </c>
      <c r="BM143" s="22" t="s">
        <v>960</v>
      </c>
    </row>
    <row r="144" spans="2:65" s="11" customFormat="1">
      <c r="B144" s="202"/>
      <c r="C144" s="203"/>
      <c r="D144" s="204" t="s">
        <v>186</v>
      </c>
      <c r="E144" s="205" t="s">
        <v>21</v>
      </c>
      <c r="F144" s="206" t="s">
        <v>557</v>
      </c>
      <c r="G144" s="203"/>
      <c r="H144" s="205" t="s">
        <v>21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186</v>
      </c>
      <c r="AU144" s="212" t="s">
        <v>160</v>
      </c>
      <c r="AV144" s="11" t="s">
        <v>83</v>
      </c>
      <c r="AW144" s="11" t="s">
        <v>38</v>
      </c>
      <c r="AX144" s="11" t="s">
        <v>75</v>
      </c>
      <c r="AY144" s="212" t="s">
        <v>147</v>
      </c>
    </row>
    <row r="145" spans="2:65" s="12" customFormat="1">
      <c r="B145" s="213"/>
      <c r="C145" s="214"/>
      <c r="D145" s="204" t="s">
        <v>186</v>
      </c>
      <c r="E145" s="215" t="s">
        <v>21</v>
      </c>
      <c r="F145" s="216" t="s">
        <v>952</v>
      </c>
      <c r="G145" s="214"/>
      <c r="H145" s="217">
        <v>406.46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186</v>
      </c>
      <c r="AU145" s="223" t="s">
        <v>160</v>
      </c>
      <c r="AV145" s="12" t="s">
        <v>85</v>
      </c>
      <c r="AW145" s="12" t="s">
        <v>38</v>
      </c>
      <c r="AX145" s="12" t="s">
        <v>75</v>
      </c>
      <c r="AY145" s="223" t="s">
        <v>147</v>
      </c>
    </row>
    <row r="146" spans="2:65" s="1" customFormat="1" ht="38.25" customHeight="1">
      <c r="B146" s="39"/>
      <c r="C146" s="190" t="s">
        <v>232</v>
      </c>
      <c r="D146" s="190" t="s">
        <v>150</v>
      </c>
      <c r="E146" s="191" t="s">
        <v>592</v>
      </c>
      <c r="F146" s="192" t="s">
        <v>593</v>
      </c>
      <c r="G146" s="193" t="s">
        <v>268</v>
      </c>
      <c r="H146" s="194">
        <v>406.46</v>
      </c>
      <c r="I146" s="195"/>
      <c r="J146" s="196">
        <f>ROUND(I146*H146,2)</f>
        <v>0</v>
      </c>
      <c r="K146" s="192" t="s">
        <v>154</v>
      </c>
      <c r="L146" s="59"/>
      <c r="M146" s="197" t="s">
        <v>21</v>
      </c>
      <c r="N146" s="198" t="s">
        <v>46</v>
      </c>
      <c r="O146" s="4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2" t="s">
        <v>166</v>
      </c>
      <c r="AT146" s="22" t="s">
        <v>150</v>
      </c>
      <c r="AU146" s="22" t="s">
        <v>160</v>
      </c>
      <c r="AY146" s="22" t="s">
        <v>147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83</v>
      </c>
      <c r="BK146" s="201">
        <f>ROUND(I146*H146,2)</f>
        <v>0</v>
      </c>
      <c r="BL146" s="22" t="s">
        <v>166</v>
      </c>
      <c r="BM146" s="22" t="s">
        <v>961</v>
      </c>
    </row>
    <row r="147" spans="2:65" s="11" customFormat="1">
      <c r="B147" s="202"/>
      <c r="C147" s="203"/>
      <c r="D147" s="204" t="s">
        <v>186</v>
      </c>
      <c r="E147" s="205" t="s">
        <v>21</v>
      </c>
      <c r="F147" s="206" t="s">
        <v>557</v>
      </c>
      <c r="G147" s="203"/>
      <c r="H147" s="205" t="s">
        <v>21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186</v>
      </c>
      <c r="AU147" s="212" t="s">
        <v>160</v>
      </c>
      <c r="AV147" s="11" t="s">
        <v>83</v>
      </c>
      <c r="AW147" s="11" t="s">
        <v>38</v>
      </c>
      <c r="AX147" s="11" t="s">
        <v>75</v>
      </c>
      <c r="AY147" s="212" t="s">
        <v>147</v>
      </c>
    </row>
    <row r="148" spans="2:65" s="12" customFormat="1">
      <c r="B148" s="213"/>
      <c r="C148" s="214"/>
      <c r="D148" s="204" t="s">
        <v>186</v>
      </c>
      <c r="E148" s="215" t="s">
        <v>21</v>
      </c>
      <c r="F148" s="216" t="s">
        <v>952</v>
      </c>
      <c r="G148" s="214"/>
      <c r="H148" s="217">
        <v>406.46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186</v>
      </c>
      <c r="AU148" s="223" t="s">
        <v>160</v>
      </c>
      <c r="AV148" s="12" t="s">
        <v>85</v>
      </c>
      <c r="AW148" s="12" t="s">
        <v>38</v>
      </c>
      <c r="AX148" s="12" t="s">
        <v>75</v>
      </c>
      <c r="AY148" s="223" t="s">
        <v>147</v>
      </c>
    </row>
    <row r="149" spans="2:65" s="1" customFormat="1" ht="16.5" customHeight="1">
      <c r="B149" s="39"/>
      <c r="C149" s="190" t="s">
        <v>246</v>
      </c>
      <c r="D149" s="190" t="s">
        <v>150</v>
      </c>
      <c r="E149" s="191" t="s">
        <v>596</v>
      </c>
      <c r="F149" s="192" t="s">
        <v>597</v>
      </c>
      <c r="G149" s="193" t="s">
        <v>268</v>
      </c>
      <c r="H149" s="194">
        <v>406.46</v>
      </c>
      <c r="I149" s="195"/>
      <c r="J149" s="196">
        <f>ROUND(I149*H149,2)</f>
        <v>0</v>
      </c>
      <c r="K149" s="192" t="s">
        <v>154</v>
      </c>
      <c r="L149" s="59"/>
      <c r="M149" s="197" t="s">
        <v>21</v>
      </c>
      <c r="N149" s="198" t="s">
        <v>46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166</v>
      </c>
      <c r="AT149" s="22" t="s">
        <v>150</v>
      </c>
      <c r="AU149" s="22" t="s">
        <v>160</v>
      </c>
      <c r="AY149" s="22" t="s">
        <v>147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83</v>
      </c>
      <c r="BK149" s="201">
        <f>ROUND(I149*H149,2)</f>
        <v>0</v>
      </c>
      <c r="BL149" s="22" t="s">
        <v>166</v>
      </c>
      <c r="BM149" s="22" t="s">
        <v>962</v>
      </c>
    </row>
    <row r="150" spans="2:65" s="11" customFormat="1">
      <c r="B150" s="202"/>
      <c r="C150" s="203"/>
      <c r="D150" s="204" t="s">
        <v>186</v>
      </c>
      <c r="E150" s="205" t="s">
        <v>21</v>
      </c>
      <c r="F150" s="206" t="s">
        <v>557</v>
      </c>
      <c r="G150" s="203"/>
      <c r="H150" s="205" t="s">
        <v>21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186</v>
      </c>
      <c r="AU150" s="212" t="s">
        <v>160</v>
      </c>
      <c r="AV150" s="11" t="s">
        <v>83</v>
      </c>
      <c r="AW150" s="11" t="s">
        <v>38</v>
      </c>
      <c r="AX150" s="11" t="s">
        <v>75</v>
      </c>
      <c r="AY150" s="212" t="s">
        <v>147</v>
      </c>
    </row>
    <row r="151" spans="2:65" s="12" customFormat="1">
      <c r="B151" s="213"/>
      <c r="C151" s="214"/>
      <c r="D151" s="204" t="s">
        <v>186</v>
      </c>
      <c r="E151" s="215" t="s">
        <v>21</v>
      </c>
      <c r="F151" s="216" t="s">
        <v>952</v>
      </c>
      <c r="G151" s="214"/>
      <c r="H151" s="217">
        <v>406.46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186</v>
      </c>
      <c r="AU151" s="223" t="s">
        <v>160</v>
      </c>
      <c r="AV151" s="12" t="s">
        <v>85</v>
      </c>
      <c r="AW151" s="12" t="s">
        <v>38</v>
      </c>
      <c r="AX151" s="12" t="s">
        <v>75</v>
      </c>
      <c r="AY151" s="223" t="s">
        <v>147</v>
      </c>
    </row>
    <row r="152" spans="2:65" s="10" customFormat="1" ht="29.85" customHeight="1">
      <c r="B152" s="174"/>
      <c r="C152" s="175"/>
      <c r="D152" s="176" t="s">
        <v>74</v>
      </c>
      <c r="E152" s="188" t="s">
        <v>85</v>
      </c>
      <c r="F152" s="188" t="s">
        <v>253</v>
      </c>
      <c r="G152" s="175"/>
      <c r="H152" s="175"/>
      <c r="I152" s="178"/>
      <c r="J152" s="189">
        <f>BK152</f>
        <v>0</v>
      </c>
      <c r="K152" s="175"/>
      <c r="L152" s="180"/>
      <c r="M152" s="181"/>
      <c r="N152" s="182"/>
      <c r="O152" s="182"/>
      <c r="P152" s="183">
        <f>P153</f>
        <v>0</v>
      </c>
      <c r="Q152" s="182"/>
      <c r="R152" s="183">
        <f>R153</f>
        <v>3.733199999999999E-2</v>
      </c>
      <c r="S152" s="182"/>
      <c r="T152" s="184">
        <f>T153</f>
        <v>0</v>
      </c>
      <c r="AR152" s="185" t="s">
        <v>83</v>
      </c>
      <c r="AT152" s="186" t="s">
        <v>74</v>
      </c>
      <c r="AU152" s="186" t="s">
        <v>83</v>
      </c>
      <c r="AY152" s="185" t="s">
        <v>147</v>
      </c>
      <c r="BK152" s="187">
        <f>BK153</f>
        <v>0</v>
      </c>
    </row>
    <row r="153" spans="2:65" s="10" customFormat="1" ht="14.85" customHeight="1">
      <c r="B153" s="174"/>
      <c r="C153" s="175"/>
      <c r="D153" s="176" t="s">
        <v>74</v>
      </c>
      <c r="E153" s="188" t="s">
        <v>9</v>
      </c>
      <c r="F153" s="188" t="s">
        <v>599</v>
      </c>
      <c r="G153" s="175"/>
      <c r="H153" s="175"/>
      <c r="I153" s="178"/>
      <c r="J153" s="189">
        <f>BK153</f>
        <v>0</v>
      </c>
      <c r="K153" s="175"/>
      <c r="L153" s="180"/>
      <c r="M153" s="181"/>
      <c r="N153" s="182"/>
      <c r="O153" s="182"/>
      <c r="P153" s="183">
        <f>SUM(P154:P160)</f>
        <v>0</v>
      </c>
      <c r="Q153" s="182"/>
      <c r="R153" s="183">
        <f>SUM(R154:R160)</f>
        <v>3.733199999999999E-2</v>
      </c>
      <c r="S153" s="182"/>
      <c r="T153" s="184">
        <f>SUM(T154:T160)</f>
        <v>0</v>
      </c>
      <c r="AR153" s="185" t="s">
        <v>83</v>
      </c>
      <c r="AT153" s="186" t="s">
        <v>74</v>
      </c>
      <c r="AU153" s="186" t="s">
        <v>85</v>
      </c>
      <c r="AY153" s="185" t="s">
        <v>147</v>
      </c>
      <c r="BK153" s="187">
        <f>SUM(BK154:BK160)</f>
        <v>0</v>
      </c>
    </row>
    <row r="154" spans="2:65" s="1" customFormat="1" ht="38.25" customHeight="1">
      <c r="B154" s="39"/>
      <c r="C154" s="190" t="s">
        <v>309</v>
      </c>
      <c r="D154" s="190" t="s">
        <v>150</v>
      </c>
      <c r="E154" s="191" t="s">
        <v>963</v>
      </c>
      <c r="F154" s="192" t="s">
        <v>964</v>
      </c>
      <c r="G154" s="193" t="s">
        <v>268</v>
      </c>
      <c r="H154" s="194">
        <v>62.22</v>
      </c>
      <c r="I154" s="195"/>
      <c r="J154" s="196">
        <f>ROUND(I154*H154,2)</f>
        <v>0</v>
      </c>
      <c r="K154" s="192" t="s">
        <v>154</v>
      </c>
      <c r="L154" s="59"/>
      <c r="M154" s="197" t="s">
        <v>21</v>
      </c>
      <c r="N154" s="198" t="s">
        <v>46</v>
      </c>
      <c r="O154" s="40"/>
      <c r="P154" s="199">
        <f>O154*H154</f>
        <v>0</v>
      </c>
      <c r="Q154" s="199">
        <v>2.7E-4</v>
      </c>
      <c r="R154" s="199">
        <f>Q154*H154</f>
        <v>1.6799399999999999E-2</v>
      </c>
      <c r="S154" s="199">
        <v>0</v>
      </c>
      <c r="T154" s="200">
        <f>S154*H154</f>
        <v>0</v>
      </c>
      <c r="AR154" s="22" t="s">
        <v>166</v>
      </c>
      <c r="AT154" s="22" t="s">
        <v>150</v>
      </c>
      <c r="AU154" s="22" t="s">
        <v>160</v>
      </c>
      <c r="AY154" s="22" t="s">
        <v>147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83</v>
      </c>
      <c r="BK154" s="201">
        <f>ROUND(I154*H154,2)</f>
        <v>0</v>
      </c>
      <c r="BL154" s="22" t="s">
        <v>166</v>
      </c>
      <c r="BM154" s="22" t="s">
        <v>965</v>
      </c>
    </row>
    <row r="155" spans="2:65" s="11" customFormat="1">
      <c r="B155" s="202"/>
      <c r="C155" s="203"/>
      <c r="D155" s="204" t="s">
        <v>186</v>
      </c>
      <c r="E155" s="205" t="s">
        <v>21</v>
      </c>
      <c r="F155" s="206" t="s">
        <v>928</v>
      </c>
      <c r="G155" s="203"/>
      <c r="H155" s="205" t="s">
        <v>21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186</v>
      </c>
      <c r="AU155" s="212" t="s">
        <v>160</v>
      </c>
      <c r="AV155" s="11" t="s">
        <v>83</v>
      </c>
      <c r="AW155" s="11" t="s">
        <v>38</v>
      </c>
      <c r="AX155" s="11" t="s">
        <v>75</v>
      </c>
      <c r="AY155" s="212" t="s">
        <v>147</v>
      </c>
    </row>
    <row r="156" spans="2:65" s="12" customFormat="1">
      <c r="B156" s="213"/>
      <c r="C156" s="214"/>
      <c r="D156" s="204" t="s">
        <v>186</v>
      </c>
      <c r="E156" s="215" t="s">
        <v>21</v>
      </c>
      <c r="F156" s="216" t="s">
        <v>966</v>
      </c>
      <c r="G156" s="214"/>
      <c r="H156" s="217">
        <v>62.22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186</v>
      </c>
      <c r="AU156" s="223" t="s">
        <v>160</v>
      </c>
      <c r="AV156" s="12" t="s">
        <v>85</v>
      </c>
      <c r="AW156" s="12" t="s">
        <v>38</v>
      </c>
      <c r="AX156" s="12" t="s">
        <v>75</v>
      </c>
      <c r="AY156" s="223" t="s">
        <v>147</v>
      </c>
    </row>
    <row r="157" spans="2:65" s="1" customFormat="1" ht="16.5" customHeight="1">
      <c r="B157" s="39"/>
      <c r="C157" s="228" t="s">
        <v>320</v>
      </c>
      <c r="D157" s="228" t="s">
        <v>332</v>
      </c>
      <c r="E157" s="229" t="s">
        <v>637</v>
      </c>
      <c r="F157" s="230" t="s">
        <v>638</v>
      </c>
      <c r="G157" s="231" t="s">
        <v>268</v>
      </c>
      <c r="H157" s="232">
        <v>68.441999999999993</v>
      </c>
      <c r="I157" s="233"/>
      <c r="J157" s="234">
        <f>ROUND(I157*H157,2)</f>
        <v>0</v>
      </c>
      <c r="K157" s="230" t="s">
        <v>154</v>
      </c>
      <c r="L157" s="235"/>
      <c r="M157" s="236" t="s">
        <v>21</v>
      </c>
      <c r="N157" s="237" t="s">
        <v>46</v>
      </c>
      <c r="O157" s="40"/>
      <c r="P157" s="199">
        <f>O157*H157</f>
        <v>0</v>
      </c>
      <c r="Q157" s="199">
        <v>2.9999999999999997E-4</v>
      </c>
      <c r="R157" s="199">
        <f>Q157*H157</f>
        <v>2.0532599999999995E-2</v>
      </c>
      <c r="S157" s="199">
        <v>0</v>
      </c>
      <c r="T157" s="200">
        <f>S157*H157</f>
        <v>0</v>
      </c>
      <c r="AR157" s="22" t="s">
        <v>182</v>
      </c>
      <c r="AT157" s="22" t="s">
        <v>332</v>
      </c>
      <c r="AU157" s="22" t="s">
        <v>160</v>
      </c>
      <c r="AY157" s="22" t="s">
        <v>147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83</v>
      </c>
      <c r="BK157" s="201">
        <f>ROUND(I157*H157,2)</f>
        <v>0</v>
      </c>
      <c r="BL157" s="22" t="s">
        <v>166</v>
      </c>
      <c r="BM157" s="22" t="s">
        <v>967</v>
      </c>
    </row>
    <row r="158" spans="2:65" s="11" customFormat="1">
      <c r="B158" s="202"/>
      <c r="C158" s="203"/>
      <c r="D158" s="204" t="s">
        <v>186</v>
      </c>
      <c r="E158" s="205" t="s">
        <v>21</v>
      </c>
      <c r="F158" s="206" t="s">
        <v>968</v>
      </c>
      <c r="G158" s="203"/>
      <c r="H158" s="205" t="s">
        <v>21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186</v>
      </c>
      <c r="AU158" s="212" t="s">
        <v>160</v>
      </c>
      <c r="AV158" s="11" t="s">
        <v>83</v>
      </c>
      <c r="AW158" s="11" t="s">
        <v>38</v>
      </c>
      <c r="AX158" s="11" t="s">
        <v>75</v>
      </c>
      <c r="AY158" s="212" t="s">
        <v>147</v>
      </c>
    </row>
    <row r="159" spans="2:65" s="12" customFormat="1">
      <c r="B159" s="213"/>
      <c r="C159" s="214"/>
      <c r="D159" s="204" t="s">
        <v>186</v>
      </c>
      <c r="E159" s="215" t="s">
        <v>21</v>
      </c>
      <c r="F159" s="216" t="s">
        <v>969</v>
      </c>
      <c r="G159" s="214"/>
      <c r="H159" s="217">
        <v>62.22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186</v>
      </c>
      <c r="AU159" s="223" t="s">
        <v>160</v>
      </c>
      <c r="AV159" s="12" t="s">
        <v>85</v>
      </c>
      <c r="AW159" s="12" t="s">
        <v>38</v>
      </c>
      <c r="AX159" s="12" t="s">
        <v>75</v>
      </c>
      <c r="AY159" s="223" t="s">
        <v>147</v>
      </c>
    </row>
    <row r="160" spans="2:65" s="12" customFormat="1">
      <c r="B160" s="213"/>
      <c r="C160" s="214"/>
      <c r="D160" s="204" t="s">
        <v>186</v>
      </c>
      <c r="E160" s="214"/>
      <c r="F160" s="216" t="s">
        <v>970</v>
      </c>
      <c r="G160" s="214"/>
      <c r="H160" s="217">
        <v>68.441999999999993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186</v>
      </c>
      <c r="AU160" s="223" t="s">
        <v>160</v>
      </c>
      <c r="AV160" s="12" t="s">
        <v>85</v>
      </c>
      <c r="AW160" s="12" t="s">
        <v>6</v>
      </c>
      <c r="AX160" s="12" t="s">
        <v>83</v>
      </c>
      <c r="AY160" s="223" t="s">
        <v>147</v>
      </c>
    </row>
    <row r="161" spans="2:65" s="10" customFormat="1" ht="29.85" customHeight="1">
      <c r="B161" s="174"/>
      <c r="C161" s="175"/>
      <c r="D161" s="176" t="s">
        <v>74</v>
      </c>
      <c r="E161" s="188" t="s">
        <v>254</v>
      </c>
      <c r="F161" s="188" t="s">
        <v>255</v>
      </c>
      <c r="G161" s="175"/>
      <c r="H161" s="175"/>
      <c r="I161" s="178"/>
      <c r="J161" s="189">
        <f>BK161</f>
        <v>0</v>
      </c>
      <c r="K161" s="175"/>
      <c r="L161" s="180"/>
      <c r="M161" s="181"/>
      <c r="N161" s="182"/>
      <c r="O161" s="182"/>
      <c r="P161" s="183">
        <f>SUM(P162:P174)</f>
        <v>0</v>
      </c>
      <c r="Q161" s="182"/>
      <c r="R161" s="183">
        <f>SUM(R162:R174)</f>
        <v>28.31350784</v>
      </c>
      <c r="S161" s="182"/>
      <c r="T161" s="184">
        <f>SUM(T162:T174)</f>
        <v>0</v>
      </c>
      <c r="AR161" s="185" t="s">
        <v>83</v>
      </c>
      <c r="AT161" s="186" t="s">
        <v>74</v>
      </c>
      <c r="AU161" s="186" t="s">
        <v>83</v>
      </c>
      <c r="AY161" s="185" t="s">
        <v>147</v>
      </c>
      <c r="BK161" s="187">
        <f>SUM(BK162:BK174)</f>
        <v>0</v>
      </c>
    </row>
    <row r="162" spans="2:65" s="1" customFormat="1" ht="25.5" customHeight="1">
      <c r="B162" s="39"/>
      <c r="C162" s="190" t="s">
        <v>328</v>
      </c>
      <c r="D162" s="190" t="s">
        <v>150</v>
      </c>
      <c r="E162" s="191" t="s">
        <v>256</v>
      </c>
      <c r="F162" s="192" t="s">
        <v>257</v>
      </c>
      <c r="G162" s="193" t="s">
        <v>219</v>
      </c>
      <c r="H162" s="194">
        <v>1.1839999999999999</v>
      </c>
      <c r="I162" s="195"/>
      <c r="J162" s="196">
        <f>ROUND(I162*H162,2)</f>
        <v>0</v>
      </c>
      <c r="K162" s="192" t="s">
        <v>154</v>
      </c>
      <c r="L162" s="59"/>
      <c r="M162" s="197" t="s">
        <v>21</v>
      </c>
      <c r="N162" s="198" t="s">
        <v>46</v>
      </c>
      <c r="O162" s="40"/>
      <c r="P162" s="199">
        <f>O162*H162</f>
        <v>0</v>
      </c>
      <c r="Q162" s="199">
        <v>2.16</v>
      </c>
      <c r="R162" s="199">
        <f>Q162*H162</f>
        <v>2.5574400000000002</v>
      </c>
      <c r="S162" s="199">
        <v>0</v>
      </c>
      <c r="T162" s="200">
        <f>S162*H162</f>
        <v>0</v>
      </c>
      <c r="AR162" s="22" t="s">
        <v>166</v>
      </c>
      <c r="AT162" s="22" t="s">
        <v>150</v>
      </c>
      <c r="AU162" s="22" t="s">
        <v>85</v>
      </c>
      <c r="AY162" s="22" t="s">
        <v>147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83</v>
      </c>
      <c r="BK162" s="201">
        <f>ROUND(I162*H162,2)</f>
        <v>0</v>
      </c>
      <c r="BL162" s="22" t="s">
        <v>166</v>
      </c>
      <c r="BM162" s="22" t="s">
        <v>971</v>
      </c>
    </row>
    <row r="163" spans="2:65" s="12" customFormat="1">
      <c r="B163" s="213"/>
      <c r="C163" s="214"/>
      <c r="D163" s="204" t="s">
        <v>186</v>
      </c>
      <c r="E163" s="215" t="s">
        <v>21</v>
      </c>
      <c r="F163" s="216" t="s">
        <v>972</v>
      </c>
      <c r="G163" s="214"/>
      <c r="H163" s="217">
        <v>0.83199999999999996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186</v>
      </c>
      <c r="AU163" s="223" t="s">
        <v>85</v>
      </c>
      <c r="AV163" s="12" t="s">
        <v>85</v>
      </c>
      <c r="AW163" s="12" t="s">
        <v>38</v>
      </c>
      <c r="AX163" s="12" t="s">
        <v>75</v>
      </c>
      <c r="AY163" s="223" t="s">
        <v>147</v>
      </c>
    </row>
    <row r="164" spans="2:65" s="12" customFormat="1">
      <c r="B164" s="213"/>
      <c r="C164" s="214"/>
      <c r="D164" s="204" t="s">
        <v>186</v>
      </c>
      <c r="E164" s="215" t="s">
        <v>21</v>
      </c>
      <c r="F164" s="216" t="s">
        <v>973</v>
      </c>
      <c r="G164" s="214"/>
      <c r="H164" s="217">
        <v>0.27200000000000002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186</v>
      </c>
      <c r="AU164" s="223" t="s">
        <v>85</v>
      </c>
      <c r="AV164" s="12" t="s">
        <v>85</v>
      </c>
      <c r="AW164" s="12" t="s">
        <v>38</v>
      </c>
      <c r="AX164" s="12" t="s">
        <v>75</v>
      </c>
      <c r="AY164" s="223" t="s">
        <v>147</v>
      </c>
    </row>
    <row r="165" spans="2:65" s="12" customFormat="1">
      <c r="B165" s="213"/>
      <c r="C165" s="214"/>
      <c r="D165" s="204" t="s">
        <v>186</v>
      </c>
      <c r="E165" s="215" t="s">
        <v>21</v>
      </c>
      <c r="F165" s="216" t="s">
        <v>974</v>
      </c>
      <c r="G165" s="214"/>
      <c r="H165" s="217">
        <v>0.08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186</v>
      </c>
      <c r="AU165" s="223" t="s">
        <v>85</v>
      </c>
      <c r="AV165" s="12" t="s">
        <v>85</v>
      </c>
      <c r="AW165" s="12" t="s">
        <v>38</v>
      </c>
      <c r="AX165" s="12" t="s">
        <v>75</v>
      </c>
      <c r="AY165" s="223" t="s">
        <v>147</v>
      </c>
    </row>
    <row r="166" spans="2:65" s="1" customFormat="1" ht="25.5" customHeight="1">
      <c r="B166" s="39"/>
      <c r="C166" s="190" t="s">
        <v>9</v>
      </c>
      <c r="D166" s="190" t="s">
        <v>150</v>
      </c>
      <c r="E166" s="191" t="s">
        <v>975</v>
      </c>
      <c r="F166" s="192" t="s">
        <v>976</v>
      </c>
      <c r="G166" s="193" t="s">
        <v>219</v>
      </c>
      <c r="H166" s="194">
        <v>10.496</v>
      </c>
      <c r="I166" s="195"/>
      <c r="J166" s="196">
        <f>ROUND(I166*H166,2)</f>
        <v>0</v>
      </c>
      <c r="K166" s="192" t="s">
        <v>154</v>
      </c>
      <c r="L166" s="59"/>
      <c r="M166" s="197" t="s">
        <v>21</v>
      </c>
      <c r="N166" s="198" t="s">
        <v>46</v>
      </c>
      <c r="O166" s="40"/>
      <c r="P166" s="199">
        <f>O166*H166</f>
        <v>0</v>
      </c>
      <c r="Q166" s="199">
        <v>2.45329</v>
      </c>
      <c r="R166" s="199">
        <f>Q166*H166</f>
        <v>25.749731839999999</v>
      </c>
      <c r="S166" s="199">
        <v>0</v>
      </c>
      <c r="T166" s="200">
        <f>S166*H166</f>
        <v>0</v>
      </c>
      <c r="AR166" s="22" t="s">
        <v>166</v>
      </c>
      <c r="AT166" s="22" t="s">
        <v>150</v>
      </c>
      <c r="AU166" s="22" t="s">
        <v>85</v>
      </c>
      <c r="AY166" s="22" t="s">
        <v>147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83</v>
      </c>
      <c r="BK166" s="201">
        <f>ROUND(I166*H166,2)</f>
        <v>0</v>
      </c>
      <c r="BL166" s="22" t="s">
        <v>166</v>
      </c>
      <c r="BM166" s="22" t="s">
        <v>977</v>
      </c>
    </row>
    <row r="167" spans="2:65" s="12" customFormat="1">
      <c r="B167" s="213"/>
      <c r="C167" s="214"/>
      <c r="D167" s="204" t="s">
        <v>186</v>
      </c>
      <c r="E167" s="215" t="s">
        <v>21</v>
      </c>
      <c r="F167" s="216" t="s">
        <v>978</v>
      </c>
      <c r="G167" s="214"/>
      <c r="H167" s="217">
        <v>7.4880000000000004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186</v>
      </c>
      <c r="AU167" s="223" t="s">
        <v>85</v>
      </c>
      <c r="AV167" s="12" t="s">
        <v>85</v>
      </c>
      <c r="AW167" s="12" t="s">
        <v>38</v>
      </c>
      <c r="AX167" s="12" t="s">
        <v>75</v>
      </c>
      <c r="AY167" s="223" t="s">
        <v>147</v>
      </c>
    </row>
    <row r="168" spans="2:65" s="12" customFormat="1">
      <c r="B168" s="213"/>
      <c r="C168" s="214"/>
      <c r="D168" s="204" t="s">
        <v>186</v>
      </c>
      <c r="E168" s="215" t="s">
        <v>21</v>
      </c>
      <c r="F168" s="216" t="s">
        <v>979</v>
      </c>
      <c r="G168" s="214"/>
      <c r="H168" s="217">
        <v>2.448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186</v>
      </c>
      <c r="AU168" s="223" t="s">
        <v>85</v>
      </c>
      <c r="AV168" s="12" t="s">
        <v>85</v>
      </c>
      <c r="AW168" s="12" t="s">
        <v>38</v>
      </c>
      <c r="AX168" s="12" t="s">
        <v>75</v>
      </c>
      <c r="AY168" s="223" t="s">
        <v>147</v>
      </c>
    </row>
    <row r="169" spans="2:65" s="12" customFormat="1">
      <c r="B169" s="213"/>
      <c r="C169" s="214"/>
      <c r="D169" s="204" t="s">
        <v>186</v>
      </c>
      <c r="E169" s="215" t="s">
        <v>21</v>
      </c>
      <c r="F169" s="216" t="s">
        <v>980</v>
      </c>
      <c r="G169" s="214"/>
      <c r="H169" s="217">
        <v>0.56000000000000005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186</v>
      </c>
      <c r="AU169" s="223" t="s">
        <v>85</v>
      </c>
      <c r="AV169" s="12" t="s">
        <v>85</v>
      </c>
      <c r="AW169" s="12" t="s">
        <v>38</v>
      </c>
      <c r="AX169" s="12" t="s">
        <v>75</v>
      </c>
      <c r="AY169" s="223" t="s">
        <v>147</v>
      </c>
    </row>
    <row r="170" spans="2:65" s="1" customFormat="1" ht="16.5" customHeight="1">
      <c r="B170" s="39"/>
      <c r="C170" s="190" t="s">
        <v>338</v>
      </c>
      <c r="D170" s="190" t="s">
        <v>150</v>
      </c>
      <c r="E170" s="191" t="s">
        <v>266</v>
      </c>
      <c r="F170" s="192" t="s">
        <v>267</v>
      </c>
      <c r="G170" s="193" t="s">
        <v>268</v>
      </c>
      <c r="H170" s="194">
        <v>2.4</v>
      </c>
      <c r="I170" s="195"/>
      <c r="J170" s="196">
        <f>ROUND(I170*H170,2)</f>
        <v>0</v>
      </c>
      <c r="K170" s="192" t="s">
        <v>154</v>
      </c>
      <c r="L170" s="59"/>
      <c r="M170" s="197" t="s">
        <v>21</v>
      </c>
      <c r="N170" s="198" t="s">
        <v>46</v>
      </c>
      <c r="O170" s="40"/>
      <c r="P170" s="199">
        <f>O170*H170</f>
        <v>0</v>
      </c>
      <c r="Q170" s="199">
        <v>2.64E-3</v>
      </c>
      <c r="R170" s="199">
        <f>Q170*H170</f>
        <v>6.3359999999999996E-3</v>
      </c>
      <c r="S170" s="199">
        <v>0</v>
      </c>
      <c r="T170" s="200">
        <f>S170*H170</f>
        <v>0</v>
      </c>
      <c r="AR170" s="22" t="s">
        <v>166</v>
      </c>
      <c r="AT170" s="22" t="s">
        <v>150</v>
      </c>
      <c r="AU170" s="22" t="s">
        <v>85</v>
      </c>
      <c r="AY170" s="22" t="s">
        <v>147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2" t="s">
        <v>83</v>
      </c>
      <c r="BK170" s="201">
        <f>ROUND(I170*H170,2)</f>
        <v>0</v>
      </c>
      <c r="BL170" s="22" t="s">
        <v>166</v>
      </c>
      <c r="BM170" s="22" t="s">
        <v>981</v>
      </c>
    </row>
    <row r="171" spans="2:65" s="12" customFormat="1">
      <c r="B171" s="213"/>
      <c r="C171" s="214"/>
      <c r="D171" s="204" t="s">
        <v>186</v>
      </c>
      <c r="E171" s="215" t="s">
        <v>21</v>
      </c>
      <c r="F171" s="216" t="s">
        <v>982</v>
      </c>
      <c r="G171" s="214"/>
      <c r="H171" s="217">
        <v>2.4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186</v>
      </c>
      <c r="AU171" s="223" t="s">
        <v>85</v>
      </c>
      <c r="AV171" s="12" t="s">
        <v>85</v>
      </c>
      <c r="AW171" s="12" t="s">
        <v>38</v>
      </c>
      <c r="AX171" s="12" t="s">
        <v>75</v>
      </c>
      <c r="AY171" s="223" t="s">
        <v>147</v>
      </c>
    </row>
    <row r="172" spans="2:65" s="1" customFormat="1" ht="16.5" customHeight="1">
      <c r="B172" s="39"/>
      <c r="C172" s="190" t="s">
        <v>346</v>
      </c>
      <c r="D172" s="190" t="s">
        <v>150</v>
      </c>
      <c r="E172" s="191" t="s">
        <v>273</v>
      </c>
      <c r="F172" s="192" t="s">
        <v>274</v>
      </c>
      <c r="G172" s="193" t="s">
        <v>268</v>
      </c>
      <c r="H172" s="194">
        <v>2.4</v>
      </c>
      <c r="I172" s="195"/>
      <c r="J172" s="196">
        <f>ROUND(I172*H172,2)</f>
        <v>0</v>
      </c>
      <c r="K172" s="192" t="s">
        <v>154</v>
      </c>
      <c r="L172" s="59"/>
      <c r="M172" s="197" t="s">
        <v>21</v>
      </c>
      <c r="N172" s="198" t="s">
        <v>46</v>
      </c>
      <c r="O172" s="4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22" t="s">
        <v>166</v>
      </c>
      <c r="AT172" s="22" t="s">
        <v>150</v>
      </c>
      <c r="AU172" s="22" t="s">
        <v>85</v>
      </c>
      <c r="AY172" s="22" t="s">
        <v>147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83</v>
      </c>
      <c r="BK172" s="201">
        <f>ROUND(I172*H172,2)</f>
        <v>0</v>
      </c>
      <c r="BL172" s="22" t="s">
        <v>166</v>
      </c>
      <c r="BM172" s="22" t="s">
        <v>983</v>
      </c>
    </row>
    <row r="173" spans="2:65" s="11" customFormat="1">
      <c r="B173" s="202"/>
      <c r="C173" s="203"/>
      <c r="D173" s="204" t="s">
        <v>186</v>
      </c>
      <c r="E173" s="205" t="s">
        <v>21</v>
      </c>
      <c r="F173" s="206" t="s">
        <v>276</v>
      </c>
      <c r="G173" s="203"/>
      <c r="H173" s="205" t="s">
        <v>21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186</v>
      </c>
      <c r="AU173" s="212" t="s">
        <v>85</v>
      </c>
      <c r="AV173" s="11" t="s">
        <v>83</v>
      </c>
      <c r="AW173" s="11" t="s">
        <v>38</v>
      </c>
      <c r="AX173" s="11" t="s">
        <v>75</v>
      </c>
      <c r="AY173" s="212" t="s">
        <v>147</v>
      </c>
    </row>
    <row r="174" spans="2:65" s="12" customFormat="1">
      <c r="B174" s="213"/>
      <c r="C174" s="214"/>
      <c r="D174" s="204" t="s">
        <v>186</v>
      </c>
      <c r="E174" s="215" t="s">
        <v>21</v>
      </c>
      <c r="F174" s="216" t="s">
        <v>984</v>
      </c>
      <c r="G174" s="214"/>
      <c r="H174" s="217">
        <v>2.4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186</v>
      </c>
      <c r="AU174" s="223" t="s">
        <v>85</v>
      </c>
      <c r="AV174" s="12" t="s">
        <v>85</v>
      </c>
      <c r="AW174" s="12" t="s">
        <v>38</v>
      </c>
      <c r="AX174" s="12" t="s">
        <v>75</v>
      </c>
      <c r="AY174" s="223" t="s">
        <v>147</v>
      </c>
    </row>
    <row r="175" spans="2:65" s="10" customFormat="1" ht="29.85" customHeight="1">
      <c r="B175" s="174"/>
      <c r="C175" s="175"/>
      <c r="D175" s="176" t="s">
        <v>74</v>
      </c>
      <c r="E175" s="188" t="s">
        <v>146</v>
      </c>
      <c r="F175" s="188" t="s">
        <v>301</v>
      </c>
      <c r="G175" s="175"/>
      <c r="H175" s="175"/>
      <c r="I175" s="178"/>
      <c r="J175" s="189">
        <f>BK175</f>
        <v>0</v>
      </c>
      <c r="K175" s="175"/>
      <c r="L175" s="180"/>
      <c r="M175" s="181"/>
      <c r="N175" s="182"/>
      <c r="O175" s="182"/>
      <c r="P175" s="183">
        <f>P176+P180+P184</f>
        <v>0</v>
      </c>
      <c r="Q175" s="182"/>
      <c r="R175" s="183">
        <f>R176+R180+R184</f>
        <v>5.1028399999999996</v>
      </c>
      <c r="S175" s="182"/>
      <c r="T175" s="184">
        <f>T176+T180+T184</f>
        <v>0</v>
      </c>
      <c r="AR175" s="185" t="s">
        <v>83</v>
      </c>
      <c r="AT175" s="186" t="s">
        <v>74</v>
      </c>
      <c r="AU175" s="186" t="s">
        <v>83</v>
      </c>
      <c r="AY175" s="185" t="s">
        <v>147</v>
      </c>
      <c r="BK175" s="187">
        <f>BK176+BK180+BK184</f>
        <v>0</v>
      </c>
    </row>
    <row r="176" spans="2:65" s="10" customFormat="1" ht="14.85" customHeight="1">
      <c r="B176" s="174"/>
      <c r="C176" s="175"/>
      <c r="D176" s="176" t="s">
        <v>74</v>
      </c>
      <c r="E176" s="188" t="s">
        <v>715</v>
      </c>
      <c r="F176" s="188" t="s">
        <v>716</v>
      </c>
      <c r="G176" s="175"/>
      <c r="H176" s="175"/>
      <c r="I176" s="178"/>
      <c r="J176" s="189">
        <f>BK176</f>
        <v>0</v>
      </c>
      <c r="K176" s="175"/>
      <c r="L176" s="180"/>
      <c r="M176" s="181"/>
      <c r="N176" s="182"/>
      <c r="O176" s="182"/>
      <c r="P176" s="183">
        <f>SUM(P177:P179)</f>
        <v>0</v>
      </c>
      <c r="Q176" s="182"/>
      <c r="R176" s="183">
        <f>SUM(R177:R179)</f>
        <v>5.1028399999999996</v>
      </c>
      <c r="S176" s="182"/>
      <c r="T176" s="184">
        <f>SUM(T177:T179)</f>
        <v>0</v>
      </c>
      <c r="AR176" s="185" t="s">
        <v>83</v>
      </c>
      <c r="AT176" s="186" t="s">
        <v>74</v>
      </c>
      <c r="AU176" s="186" t="s">
        <v>85</v>
      </c>
      <c r="AY176" s="185" t="s">
        <v>147</v>
      </c>
      <c r="BK176" s="187">
        <f>SUM(BK177:BK179)</f>
        <v>0</v>
      </c>
    </row>
    <row r="177" spans="2:65" s="1" customFormat="1" ht="25.5" customHeight="1">
      <c r="B177" s="39"/>
      <c r="C177" s="190" t="s">
        <v>353</v>
      </c>
      <c r="D177" s="190" t="s">
        <v>150</v>
      </c>
      <c r="E177" s="191" t="s">
        <v>718</v>
      </c>
      <c r="F177" s="192" t="s">
        <v>719</v>
      </c>
      <c r="G177" s="193" t="s">
        <v>268</v>
      </c>
      <c r="H177" s="194">
        <v>48.14</v>
      </c>
      <c r="I177" s="195"/>
      <c r="J177" s="196">
        <f>ROUND(I177*H177,2)</f>
        <v>0</v>
      </c>
      <c r="K177" s="192" t="s">
        <v>154</v>
      </c>
      <c r="L177" s="59"/>
      <c r="M177" s="197" t="s">
        <v>21</v>
      </c>
      <c r="N177" s="198" t="s">
        <v>46</v>
      </c>
      <c r="O177" s="40"/>
      <c r="P177" s="199">
        <f>O177*H177</f>
        <v>0</v>
      </c>
      <c r="Q177" s="199">
        <v>0.106</v>
      </c>
      <c r="R177" s="199">
        <f>Q177*H177</f>
        <v>5.1028399999999996</v>
      </c>
      <c r="S177" s="199">
        <v>0</v>
      </c>
      <c r="T177" s="200">
        <f>S177*H177</f>
        <v>0</v>
      </c>
      <c r="AR177" s="22" t="s">
        <v>166</v>
      </c>
      <c r="AT177" s="22" t="s">
        <v>150</v>
      </c>
      <c r="AU177" s="22" t="s">
        <v>160</v>
      </c>
      <c r="AY177" s="22" t="s">
        <v>147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2" t="s">
        <v>83</v>
      </c>
      <c r="BK177" s="201">
        <f>ROUND(I177*H177,2)</f>
        <v>0</v>
      </c>
      <c r="BL177" s="22" t="s">
        <v>166</v>
      </c>
      <c r="BM177" s="22" t="s">
        <v>985</v>
      </c>
    </row>
    <row r="178" spans="2:65" s="11" customFormat="1">
      <c r="B178" s="202"/>
      <c r="C178" s="203"/>
      <c r="D178" s="204" t="s">
        <v>186</v>
      </c>
      <c r="E178" s="205" t="s">
        <v>21</v>
      </c>
      <c r="F178" s="206" t="s">
        <v>928</v>
      </c>
      <c r="G178" s="203"/>
      <c r="H178" s="205" t="s">
        <v>21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186</v>
      </c>
      <c r="AU178" s="212" t="s">
        <v>160</v>
      </c>
      <c r="AV178" s="11" t="s">
        <v>83</v>
      </c>
      <c r="AW178" s="11" t="s">
        <v>38</v>
      </c>
      <c r="AX178" s="11" t="s">
        <v>75</v>
      </c>
      <c r="AY178" s="212" t="s">
        <v>147</v>
      </c>
    </row>
    <row r="179" spans="2:65" s="12" customFormat="1">
      <c r="B179" s="213"/>
      <c r="C179" s="214"/>
      <c r="D179" s="204" t="s">
        <v>186</v>
      </c>
      <c r="E179" s="215" t="s">
        <v>21</v>
      </c>
      <c r="F179" s="216" t="s">
        <v>986</v>
      </c>
      <c r="G179" s="214"/>
      <c r="H179" s="217">
        <v>48.14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186</v>
      </c>
      <c r="AU179" s="223" t="s">
        <v>160</v>
      </c>
      <c r="AV179" s="12" t="s">
        <v>85</v>
      </c>
      <c r="AW179" s="12" t="s">
        <v>38</v>
      </c>
      <c r="AX179" s="12" t="s">
        <v>75</v>
      </c>
      <c r="AY179" s="223" t="s">
        <v>147</v>
      </c>
    </row>
    <row r="180" spans="2:65" s="10" customFormat="1" ht="22.35" customHeight="1">
      <c r="B180" s="174"/>
      <c r="C180" s="175"/>
      <c r="D180" s="176" t="s">
        <v>74</v>
      </c>
      <c r="E180" s="188" t="s">
        <v>302</v>
      </c>
      <c r="F180" s="188" t="s">
        <v>303</v>
      </c>
      <c r="G180" s="175"/>
      <c r="H180" s="175"/>
      <c r="I180" s="178"/>
      <c r="J180" s="189">
        <f>BK180</f>
        <v>0</v>
      </c>
      <c r="K180" s="175"/>
      <c r="L180" s="180"/>
      <c r="M180" s="181"/>
      <c r="N180" s="182"/>
      <c r="O180" s="182"/>
      <c r="P180" s="183">
        <f>SUM(P181:P183)</f>
        <v>0</v>
      </c>
      <c r="Q180" s="182"/>
      <c r="R180" s="183">
        <f>SUM(R181:R183)</f>
        <v>0</v>
      </c>
      <c r="S180" s="182"/>
      <c r="T180" s="184">
        <f>SUM(T181:T183)</f>
        <v>0</v>
      </c>
      <c r="AR180" s="185" t="s">
        <v>83</v>
      </c>
      <c r="AT180" s="186" t="s">
        <v>74</v>
      </c>
      <c r="AU180" s="186" t="s">
        <v>85</v>
      </c>
      <c r="AY180" s="185" t="s">
        <v>147</v>
      </c>
      <c r="BK180" s="187">
        <f>SUM(BK181:BK183)</f>
        <v>0</v>
      </c>
    </row>
    <row r="181" spans="2:65" s="1" customFormat="1" ht="38.25" customHeight="1">
      <c r="B181" s="39"/>
      <c r="C181" s="190" t="s">
        <v>360</v>
      </c>
      <c r="D181" s="190" t="s">
        <v>150</v>
      </c>
      <c r="E181" s="191" t="s">
        <v>987</v>
      </c>
      <c r="F181" s="192" t="s">
        <v>988</v>
      </c>
      <c r="G181" s="193" t="s">
        <v>268</v>
      </c>
      <c r="H181" s="194">
        <v>265.83999999999997</v>
      </c>
      <c r="I181" s="195"/>
      <c r="J181" s="196">
        <f>ROUND(I181*H181,2)</f>
        <v>0</v>
      </c>
      <c r="K181" s="192" t="s">
        <v>21</v>
      </c>
      <c r="L181" s="59"/>
      <c r="M181" s="197" t="s">
        <v>21</v>
      </c>
      <c r="N181" s="198" t="s">
        <v>46</v>
      </c>
      <c r="O181" s="40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AR181" s="22" t="s">
        <v>166</v>
      </c>
      <c r="AT181" s="22" t="s">
        <v>150</v>
      </c>
      <c r="AU181" s="22" t="s">
        <v>160</v>
      </c>
      <c r="AY181" s="22" t="s">
        <v>147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2" t="s">
        <v>83</v>
      </c>
      <c r="BK181" s="201">
        <f>ROUND(I181*H181,2)</f>
        <v>0</v>
      </c>
      <c r="BL181" s="22" t="s">
        <v>166</v>
      </c>
      <c r="BM181" s="22" t="s">
        <v>989</v>
      </c>
    </row>
    <row r="182" spans="2:65" s="11" customFormat="1">
      <c r="B182" s="202"/>
      <c r="C182" s="203"/>
      <c r="D182" s="204" t="s">
        <v>186</v>
      </c>
      <c r="E182" s="205" t="s">
        <v>21</v>
      </c>
      <c r="F182" s="206" t="s">
        <v>990</v>
      </c>
      <c r="G182" s="203"/>
      <c r="H182" s="205" t="s">
        <v>21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186</v>
      </c>
      <c r="AU182" s="212" t="s">
        <v>160</v>
      </c>
      <c r="AV182" s="11" t="s">
        <v>83</v>
      </c>
      <c r="AW182" s="11" t="s">
        <v>38</v>
      </c>
      <c r="AX182" s="11" t="s">
        <v>75</v>
      </c>
      <c r="AY182" s="212" t="s">
        <v>147</v>
      </c>
    </row>
    <row r="183" spans="2:65" s="12" customFormat="1">
      <c r="B183" s="213"/>
      <c r="C183" s="214"/>
      <c r="D183" s="204" t="s">
        <v>186</v>
      </c>
      <c r="E183" s="215" t="s">
        <v>21</v>
      </c>
      <c r="F183" s="216" t="s">
        <v>991</v>
      </c>
      <c r="G183" s="214"/>
      <c r="H183" s="217">
        <v>265.83999999999997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186</v>
      </c>
      <c r="AU183" s="223" t="s">
        <v>160</v>
      </c>
      <c r="AV183" s="12" t="s">
        <v>85</v>
      </c>
      <c r="AW183" s="12" t="s">
        <v>38</v>
      </c>
      <c r="AX183" s="12" t="s">
        <v>75</v>
      </c>
      <c r="AY183" s="223" t="s">
        <v>147</v>
      </c>
    </row>
    <row r="184" spans="2:65" s="10" customFormat="1" ht="22.35" customHeight="1">
      <c r="B184" s="174"/>
      <c r="C184" s="175"/>
      <c r="D184" s="176" t="s">
        <v>74</v>
      </c>
      <c r="E184" s="188" t="s">
        <v>318</v>
      </c>
      <c r="F184" s="188" t="s">
        <v>319</v>
      </c>
      <c r="G184" s="175"/>
      <c r="H184" s="175"/>
      <c r="I184" s="178"/>
      <c r="J184" s="189">
        <f>BK184</f>
        <v>0</v>
      </c>
      <c r="K184" s="175"/>
      <c r="L184" s="180"/>
      <c r="M184" s="181"/>
      <c r="N184" s="182"/>
      <c r="O184" s="182"/>
      <c r="P184" s="183">
        <f>SUM(P185:P186)</f>
        <v>0</v>
      </c>
      <c r="Q184" s="182"/>
      <c r="R184" s="183">
        <f>SUM(R185:R186)</f>
        <v>0</v>
      </c>
      <c r="S184" s="182"/>
      <c r="T184" s="184">
        <f>SUM(T185:T186)</f>
        <v>0</v>
      </c>
      <c r="AR184" s="185" t="s">
        <v>83</v>
      </c>
      <c r="AT184" s="186" t="s">
        <v>74</v>
      </c>
      <c r="AU184" s="186" t="s">
        <v>85</v>
      </c>
      <c r="AY184" s="185" t="s">
        <v>147</v>
      </c>
      <c r="BK184" s="187">
        <f>SUM(BK185:BK186)</f>
        <v>0</v>
      </c>
    </row>
    <row r="185" spans="2:65" s="1" customFormat="1" ht="16.5" customHeight="1">
      <c r="B185" s="39"/>
      <c r="C185" s="190" t="s">
        <v>366</v>
      </c>
      <c r="D185" s="190" t="s">
        <v>150</v>
      </c>
      <c r="E185" s="191" t="s">
        <v>992</v>
      </c>
      <c r="F185" s="192" t="s">
        <v>993</v>
      </c>
      <c r="G185" s="193" t="s">
        <v>811</v>
      </c>
      <c r="H185" s="194">
        <v>1</v>
      </c>
      <c r="I185" s="195"/>
      <c r="J185" s="196">
        <f>ROUND(I185*H185,2)</f>
        <v>0</v>
      </c>
      <c r="K185" s="192" t="s">
        <v>21</v>
      </c>
      <c r="L185" s="59"/>
      <c r="M185" s="197" t="s">
        <v>21</v>
      </c>
      <c r="N185" s="198" t="s">
        <v>46</v>
      </c>
      <c r="O185" s="40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AR185" s="22" t="s">
        <v>166</v>
      </c>
      <c r="AT185" s="22" t="s">
        <v>150</v>
      </c>
      <c r="AU185" s="22" t="s">
        <v>160</v>
      </c>
      <c r="AY185" s="22" t="s">
        <v>147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22" t="s">
        <v>83</v>
      </c>
      <c r="BK185" s="201">
        <f>ROUND(I185*H185,2)</f>
        <v>0</v>
      </c>
      <c r="BL185" s="22" t="s">
        <v>166</v>
      </c>
      <c r="BM185" s="22" t="s">
        <v>994</v>
      </c>
    </row>
    <row r="186" spans="2:65" s="1" customFormat="1" ht="16.5" customHeight="1">
      <c r="B186" s="39"/>
      <c r="C186" s="190" t="s">
        <v>254</v>
      </c>
      <c r="D186" s="190" t="s">
        <v>150</v>
      </c>
      <c r="E186" s="191" t="s">
        <v>995</v>
      </c>
      <c r="F186" s="192" t="s">
        <v>996</v>
      </c>
      <c r="G186" s="193" t="s">
        <v>811</v>
      </c>
      <c r="H186" s="194">
        <v>1</v>
      </c>
      <c r="I186" s="195"/>
      <c r="J186" s="196">
        <f>ROUND(I186*H186,2)</f>
        <v>0</v>
      </c>
      <c r="K186" s="192" t="s">
        <v>21</v>
      </c>
      <c r="L186" s="59"/>
      <c r="M186" s="197" t="s">
        <v>21</v>
      </c>
      <c r="N186" s="198" t="s">
        <v>46</v>
      </c>
      <c r="O186" s="40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AR186" s="22" t="s">
        <v>166</v>
      </c>
      <c r="AT186" s="22" t="s">
        <v>150</v>
      </c>
      <c r="AU186" s="22" t="s">
        <v>160</v>
      </c>
      <c r="AY186" s="22" t="s">
        <v>147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2" t="s">
        <v>83</v>
      </c>
      <c r="BK186" s="201">
        <f>ROUND(I186*H186,2)</f>
        <v>0</v>
      </c>
      <c r="BL186" s="22" t="s">
        <v>166</v>
      </c>
      <c r="BM186" s="22" t="s">
        <v>997</v>
      </c>
    </row>
    <row r="187" spans="2:65" s="10" customFormat="1" ht="29.85" customHeight="1">
      <c r="B187" s="174"/>
      <c r="C187" s="175"/>
      <c r="D187" s="176" t="s">
        <v>74</v>
      </c>
      <c r="E187" s="188" t="s">
        <v>188</v>
      </c>
      <c r="F187" s="188" t="s">
        <v>325</v>
      </c>
      <c r="G187" s="175"/>
      <c r="H187" s="175"/>
      <c r="I187" s="178"/>
      <c r="J187" s="189">
        <f>BK187</f>
        <v>0</v>
      </c>
      <c r="K187" s="175"/>
      <c r="L187" s="180"/>
      <c r="M187" s="181"/>
      <c r="N187" s="182"/>
      <c r="O187" s="182"/>
      <c r="P187" s="183">
        <f>P188+P195</f>
        <v>0</v>
      </c>
      <c r="Q187" s="182"/>
      <c r="R187" s="183">
        <f>R188+R195</f>
        <v>40.284308000000003</v>
      </c>
      <c r="S187" s="182"/>
      <c r="T187" s="184">
        <f>T188+T195</f>
        <v>0</v>
      </c>
      <c r="AR187" s="185" t="s">
        <v>83</v>
      </c>
      <c r="AT187" s="186" t="s">
        <v>74</v>
      </c>
      <c r="AU187" s="186" t="s">
        <v>83</v>
      </c>
      <c r="AY187" s="185" t="s">
        <v>147</v>
      </c>
      <c r="BK187" s="187">
        <f>BK188+BK195</f>
        <v>0</v>
      </c>
    </row>
    <row r="188" spans="2:65" s="10" customFormat="1" ht="14.85" customHeight="1">
      <c r="B188" s="174"/>
      <c r="C188" s="175"/>
      <c r="D188" s="176" t="s">
        <v>74</v>
      </c>
      <c r="E188" s="188" t="s">
        <v>817</v>
      </c>
      <c r="F188" s="188" t="s">
        <v>818</v>
      </c>
      <c r="G188" s="175"/>
      <c r="H188" s="175"/>
      <c r="I188" s="178"/>
      <c r="J188" s="189">
        <f>BK188</f>
        <v>0</v>
      </c>
      <c r="K188" s="175"/>
      <c r="L188" s="180"/>
      <c r="M188" s="181"/>
      <c r="N188" s="182"/>
      <c r="O188" s="182"/>
      <c r="P188" s="183">
        <f>SUM(P189:P194)</f>
        <v>0</v>
      </c>
      <c r="Q188" s="182"/>
      <c r="R188" s="183">
        <f>SUM(R189:R194)</f>
        <v>4.9068800000000003E-2</v>
      </c>
      <c r="S188" s="182"/>
      <c r="T188" s="184">
        <f>SUM(T189:T194)</f>
        <v>0</v>
      </c>
      <c r="AR188" s="185" t="s">
        <v>83</v>
      </c>
      <c r="AT188" s="186" t="s">
        <v>74</v>
      </c>
      <c r="AU188" s="186" t="s">
        <v>85</v>
      </c>
      <c r="AY188" s="185" t="s">
        <v>147</v>
      </c>
      <c r="BK188" s="187">
        <f>SUM(BK189:BK194)</f>
        <v>0</v>
      </c>
    </row>
    <row r="189" spans="2:65" s="1" customFormat="1" ht="25.5" customHeight="1">
      <c r="B189" s="39"/>
      <c r="C189" s="190" t="s">
        <v>377</v>
      </c>
      <c r="D189" s="190" t="s">
        <v>150</v>
      </c>
      <c r="E189" s="191" t="s">
        <v>998</v>
      </c>
      <c r="F189" s="192" t="s">
        <v>999</v>
      </c>
      <c r="G189" s="193" t="s">
        <v>312</v>
      </c>
      <c r="H189" s="194">
        <v>35.200000000000003</v>
      </c>
      <c r="I189" s="195"/>
      <c r="J189" s="196">
        <f>ROUND(I189*H189,2)</f>
        <v>0</v>
      </c>
      <c r="K189" s="192" t="s">
        <v>154</v>
      </c>
      <c r="L189" s="59"/>
      <c r="M189" s="197" t="s">
        <v>21</v>
      </c>
      <c r="N189" s="198" t="s">
        <v>46</v>
      </c>
      <c r="O189" s="40"/>
      <c r="P189" s="199">
        <f>O189*H189</f>
        <v>0</v>
      </c>
      <c r="Q189" s="199">
        <v>3.0000000000000001E-5</v>
      </c>
      <c r="R189" s="199">
        <f>Q189*H189</f>
        <v>1.0560000000000001E-3</v>
      </c>
      <c r="S189" s="199">
        <v>0</v>
      </c>
      <c r="T189" s="200">
        <f>S189*H189</f>
        <v>0</v>
      </c>
      <c r="AR189" s="22" t="s">
        <v>166</v>
      </c>
      <c r="AT189" s="22" t="s">
        <v>150</v>
      </c>
      <c r="AU189" s="22" t="s">
        <v>160</v>
      </c>
      <c r="AY189" s="22" t="s">
        <v>147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83</v>
      </c>
      <c r="BK189" s="201">
        <f>ROUND(I189*H189,2)</f>
        <v>0</v>
      </c>
      <c r="BL189" s="22" t="s">
        <v>166</v>
      </c>
      <c r="BM189" s="22" t="s">
        <v>1000</v>
      </c>
    </row>
    <row r="190" spans="2:65" s="11" customFormat="1">
      <c r="B190" s="202"/>
      <c r="C190" s="203"/>
      <c r="D190" s="204" t="s">
        <v>186</v>
      </c>
      <c r="E190" s="205" t="s">
        <v>21</v>
      </c>
      <c r="F190" s="206" t="s">
        <v>928</v>
      </c>
      <c r="G190" s="203"/>
      <c r="H190" s="205" t="s">
        <v>21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186</v>
      </c>
      <c r="AU190" s="212" t="s">
        <v>160</v>
      </c>
      <c r="AV190" s="11" t="s">
        <v>83</v>
      </c>
      <c r="AW190" s="11" t="s">
        <v>38</v>
      </c>
      <c r="AX190" s="11" t="s">
        <v>75</v>
      </c>
      <c r="AY190" s="212" t="s">
        <v>147</v>
      </c>
    </row>
    <row r="191" spans="2:65" s="12" customFormat="1">
      <c r="B191" s="213"/>
      <c r="C191" s="214"/>
      <c r="D191" s="204" t="s">
        <v>186</v>
      </c>
      <c r="E191" s="215" t="s">
        <v>21</v>
      </c>
      <c r="F191" s="216" t="s">
        <v>1001</v>
      </c>
      <c r="G191" s="214"/>
      <c r="H191" s="217">
        <v>35.200000000000003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186</v>
      </c>
      <c r="AU191" s="223" t="s">
        <v>160</v>
      </c>
      <c r="AV191" s="12" t="s">
        <v>85</v>
      </c>
      <c r="AW191" s="12" t="s">
        <v>38</v>
      </c>
      <c r="AX191" s="12" t="s">
        <v>75</v>
      </c>
      <c r="AY191" s="223" t="s">
        <v>147</v>
      </c>
    </row>
    <row r="192" spans="2:65" s="1" customFormat="1" ht="16.5" customHeight="1">
      <c r="B192" s="39"/>
      <c r="C192" s="228" t="s">
        <v>382</v>
      </c>
      <c r="D192" s="228" t="s">
        <v>332</v>
      </c>
      <c r="E192" s="229" t="s">
        <v>1002</v>
      </c>
      <c r="F192" s="230" t="s">
        <v>1003</v>
      </c>
      <c r="G192" s="231" t="s">
        <v>312</v>
      </c>
      <c r="H192" s="232">
        <v>38.72</v>
      </c>
      <c r="I192" s="233"/>
      <c r="J192" s="234">
        <f>ROUND(I192*H192,2)</f>
        <v>0</v>
      </c>
      <c r="K192" s="230" t="s">
        <v>154</v>
      </c>
      <c r="L192" s="235"/>
      <c r="M192" s="236" t="s">
        <v>21</v>
      </c>
      <c r="N192" s="237" t="s">
        <v>46</v>
      </c>
      <c r="O192" s="40"/>
      <c r="P192" s="199">
        <f>O192*H192</f>
        <v>0</v>
      </c>
      <c r="Q192" s="199">
        <v>1.24E-3</v>
      </c>
      <c r="R192" s="199">
        <f>Q192*H192</f>
        <v>4.8012800000000001E-2</v>
      </c>
      <c r="S192" s="199">
        <v>0</v>
      </c>
      <c r="T192" s="200">
        <f>S192*H192</f>
        <v>0</v>
      </c>
      <c r="AR192" s="22" t="s">
        <v>182</v>
      </c>
      <c r="AT192" s="22" t="s">
        <v>332</v>
      </c>
      <c r="AU192" s="22" t="s">
        <v>160</v>
      </c>
      <c r="AY192" s="22" t="s">
        <v>147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22" t="s">
        <v>83</v>
      </c>
      <c r="BK192" s="201">
        <f>ROUND(I192*H192,2)</f>
        <v>0</v>
      </c>
      <c r="BL192" s="22" t="s">
        <v>166</v>
      </c>
      <c r="BM192" s="22" t="s">
        <v>1004</v>
      </c>
    </row>
    <row r="193" spans="2:65" s="12" customFormat="1">
      <c r="B193" s="213"/>
      <c r="C193" s="214"/>
      <c r="D193" s="204" t="s">
        <v>186</v>
      </c>
      <c r="E193" s="215" t="s">
        <v>21</v>
      </c>
      <c r="F193" s="216" t="s">
        <v>1001</v>
      </c>
      <c r="G193" s="214"/>
      <c r="H193" s="217">
        <v>35.200000000000003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186</v>
      </c>
      <c r="AU193" s="223" t="s">
        <v>160</v>
      </c>
      <c r="AV193" s="12" t="s">
        <v>85</v>
      </c>
      <c r="AW193" s="12" t="s">
        <v>38</v>
      </c>
      <c r="AX193" s="12" t="s">
        <v>75</v>
      </c>
      <c r="AY193" s="223" t="s">
        <v>147</v>
      </c>
    </row>
    <row r="194" spans="2:65" s="12" customFormat="1">
      <c r="B194" s="213"/>
      <c r="C194" s="214"/>
      <c r="D194" s="204" t="s">
        <v>186</v>
      </c>
      <c r="E194" s="214"/>
      <c r="F194" s="216" t="s">
        <v>1005</v>
      </c>
      <c r="G194" s="214"/>
      <c r="H194" s="217">
        <v>38.72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186</v>
      </c>
      <c r="AU194" s="223" t="s">
        <v>160</v>
      </c>
      <c r="AV194" s="12" t="s">
        <v>85</v>
      </c>
      <c r="AW194" s="12" t="s">
        <v>6</v>
      </c>
      <c r="AX194" s="12" t="s">
        <v>83</v>
      </c>
      <c r="AY194" s="223" t="s">
        <v>147</v>
      </c>
    </row>
    <row r="195" spans="2:65" s="10" customFormat="1" ht="22.35" customHeight="1">
      <c r="B195" s="174"/>
      <c r="C195" s="175"/>
      <c r="D195" s="176" t="s">
        <v>74</v>
      </c>
      <c r="E195" s="188" t="s">
        <v>326</v>
      </c>
      <c r="F195" s="188" t="s">
        <v>327</v>
      </c>
      <c r="G195" s="175"/>
      <c r="H195" s="175"/>
      <c r="I195" s="178"/>
      <c r="J195" s="189">
        <f>BK195</f>
        <v>0</v>
      </c>
      <c r="K195" s="175"/>
      <c r="L195" s="180"/>
      <c r="M195" s="181"/>
      <c r="N195" s="182"/>
      <c r="O195" s="182"/>
      <c r="P195" s="183">
        <f>SUM(P196:P200)</f>
        <v>0</v>
      </c>
      <c r="Q195" s="182"/>
      <c r="R195" s="183">
        <f>SUM(R196:R200)</f>
        <v>40.235239200000002</v>
      </c>
      <c r="S195" s="182"/>
      <c r="T195" s="184">
        <f>SUM(T196:T200)</f>
        <v>0</v>
      </c>
      <c r="AR195" s="185" t="s">
        <v>83</v>
      </c>
      <c r="AT195" s="186" t="s">
        <v>74</v>
      </c>
      <c r="AU195" s="186" t="s">
        <v>85</v>
      </c>
      <c r="AY195" s="185" t="s">
        <v>147</v>
      </c>
      <c r="BK195" s="187">
        <f>SUM(BK196:BK200)</f>
        <v>0</v>
      </c>
    </row>
    <row r="196" spans="2:65" s="1" customFormat="1" ht="16.5" customHeight="1">
      <c r="B196" s="39"/>
      <c r="C196" s="190" t="s">
        <v>584</v>
      </c>
      <c r="D196" s="190" t="s">
        <v>150</v>
      </c>
      <c r="E196" s="191" t="s">
        <v>1006</v>
      </c>
      <c r="F196" s="192" t="s">
        <v>1007</v>
      </c>
      <c r="G196" s="193" t="s">
        <v>268</v>
      </c>
      <c r="H196" s="194">
        <v>48.14</v>
      </c>
      <c r="I196" s="195"/>
      <c r="J196" s="196">
        <f>ROUND(I196*H196,2)</f>
        <v>0</v>
      </c>
      <c r="K196" s="192" t="s">
        <v>154</v>
      </c>
      <c r="L196" s="59"/>
      <c r="M196" s="197" t="s">
        <v>21</v>
      </c>
      <c r="N196" s="198" t="s">
        <v>46</v>
      </c>
      <c r="O196" s="40"/>
      <c r="P196" s="199">
        <f>O196*H196</f>
        <v>0</v>
      </c>
      <c r="Q196" s="199">
        <v>0.80027999999999999</v>
      </c>
      <c r="R196" s="199">
        <f>Q196*H196</f>
        <v>38.525479199999999</v>
      </c>
      <c r="S196" s="199">
        <v>0</v>
      </c>
      <c r="T196" s="200">
        <f>S196*H196</f>
        <v>0</v>
      </c>
      <c r="AR196" s="22" t="s">
        <v>166</v>
      </c>
      <c r="AT196" s="22" t="s">
        <v>150</v>
      </c>
      <c r="AU196" s="22" t="s">
        <v>160</v>
      </c>
      <c r="AY196" s="22" t="s">
        <v>147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2" t="s">
        <v>83</v>
      </c>
      <c r="BK196" s="201">
        <f>ROUND(I196*H196,2)</f>
        <v>0</v>
      </c>
      <c r="BL196" s="22" t="s">
        <v>166</v>
      </c>
      <c r="BM196" s="22" t="s">
        <v>1008</v>
      </c>
    </row>
    <row r="197" spans="2:65" s="11" customFormat="1">
      <c r="B197" s="202"/>
      <c r="C197" s="203"/>
      <c r="D197" s="204" t="s">
        <v>186</v>
      </c>
      <c r="E197" s="205" t="s">
        <v>21</v>
      </c>
      <c r="F197" s="206" t="s">
        <v>928</v>
      </c>
      <c r="G197" s="203"/>
      <c r="H197" s="205" t="s">
        <v>21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186</v>
      </c>
      <c r="AU197" s="212" t="s">
        <v>160</v>
      </c>
      <c r="AV197" s="11" t="s">
        <v>83</v>
      </c>
      <c r="AW197" s="11" t="s">
        <v>38</v>
      </c>
      <c r="AX197" s="11" t="s">
        <v>75</v>
      </c>
      <c r="AY197" s="212" t="s">
        <v>147</v>
      </c>
    </row>
    <row r="198" spans="2:65" s="12" customFormat="1">
      <c r="B198" s="213"/>
      <c r="C198" s="214"/>
      <c r="D198" s="204" t="s">
        <v>186</v>
      </c>
      <c r="E198" s="215" t="s">
        <v>21</v>
      </c>
      <c r="F198" s="216" t="s">
        <v>986</v>
      </c>
      <c r="G198" s="214"/>
      <c r="H198" s="217">
        <v>48.14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186</v>
      </c>
      <c r="AU198" s="223" t="s">
        <v>160</v>
      </c>
      <c r="AV198" s="12" t="s">
        <v>85</v>
      </c>
      <c r="AW198" s="12" t="s">
        <v>38</v>
      </c>
      <c r="AX198" s="12" t="s">
        <v>75</v>
      </c>
      <c r="AY198" s="223" t="s">
        <v>147</v>
      </c>
    </row>
    <row r="199" spans="2:65" s="1" customFormat="1" ht="16.5" customHeight="1">
      <c r="B199" s="39"/>
      <c r="C199" s="190" t="s">
        <v>588</v>
      </c>
      <c r="D199" s="190" t="s">
        <v>150</v>
      </c>
      <c r="E199" s="191" t="s">
        <v>329</v>
      </c>
      <c r="F199" s="192" t="s">
        <v>330</v>
      </c>
      <c r="G199" s="193" t="s">
        <v>281</v>
      </c>
      <c r="H199" s="194">
        <v>4</v>
      </c>
      <c r="I199" s="195"/>
      <c r="J199" s="196">
        <f>ROUND(I199*H199,2)</f>
        <v>0</v>
      </c>
      <c r="K199" s="192" t="s">
        <v>154</v>
      </c>
      <c r="L199" s="59"/>
      <c r="M199" s="197" t="s">
        <v>21</v>
      </c>
      <c r="N199" s="198" t="s">
        <v>46</v>
      </c>
      <c r="O199" s="40"/>
      <c r="P199" s="199">
        <f>O199*H199</f>
        <v>0</v>
      </c>
      <c r="Q199" s="199">
        <v>0.35743999999999998</v>
      </c>
      <c r="R199" s="199">
        <f>Q199*H199</f>
        <v>1.4297599999999999</v>
      </c>
      <c r="S199" s="199">
        <v>0</v>
      </c>
      <c r="T199" s="200">
        <f>S199*H199</f>
        <v>0</v>
      </c>
      <c r="AR199" s="22" t="s">
        <v>166</v>
      </c>
      <c r="AT199" s="22" t="s">
        <v>150</v>
      </c>
      <c r="AU199" s="22" t="s">
        <v>160</v>
      </c>
      <c r="AY199" s="22" t="s">
        <v>147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2" t="s">
        <v>83</v>
      </c>
      <c r="BK199" s="201">
        <f>ROUND(I199*H199,2)</f>
        <v>0</v>
      </c>
      <c r="BL199" s="22" t="s">
        <v>166</v>
      </c>
      <c r="BM199" s="22" t="s">
        <v>1009</v>
      </c>
    </row>
    <row r="200" spans="2:65" s="1" customFormat="1" ht="25.5" customHeight="1">
      <c r="B200" s="39"/>
      <c r="C200" s="228" t="s">
        <v>356</v>
      </c>
      <c r="D200" s="228" t="s">
        <v>332</v>
      </c>
      <c r="E200" s="229" t="s">
        <v>333</v>
      </c>
      <c r="F200" s="230" t="s">
        <v>334</v>
      </c>
      <c r="G200" s="231" t="s">
        <v>281</v>
      </c>
      <c r="H200" s="232">
        <v>4</v>
      </c>
      <c r="I200" s="233"/>
      <c r="J200" s="234">
        <f>ROUND(I200*H200,2)</f>
        <v>0</v>
      </c>
      <c r="K200" s="230" t="s">
        <v>154</v>
      </c>
      <c r="L200" s="235"/>
      <c r="M200" s="236" t="s">
        <v>21</v>
      </c>
      <c r="N200" s="237" t="s">
        <v>46</v>
      </c>
      <c r="O200" s="40"/>
      <c r="P200" s="199">
        <f>O200*H200</f>
        <v>0</v>
      </c>
      <c r="Q200" s="199">
        <v>7.0000000000000007E-2</v>
      </c>
      <c r="R200" s="199">
        <f>Q200*H200</f>
        <v>0.28000000000000003</v>
      </c>
      <c r="S200" s="199">
        <v>0</v>
      </c>
      <c r="T200" s="200">
        <f>S200*H200</f>
        <v>0</v>
      </c>
      <c r="AR200" s="22" t="s">
        <v>182</v>
      </c>
      <c r="AT200" s="22" t="s">
        <v>332</v>
      </c>
      <c r="AU200" s="22" t="s">
        <v>160</v>
      </c>
      <c r="AY200" s="22" t="s">
        <v>147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22" t="s">
        <v>83</v>
      </c>
      <c r="BK200" s="201">
        <f>ROUND(I200*H200,2)</f>
        <v>0</v>
      </c>
      <c r="BL200" s="22" t="s">
        <v>166</v>
      </c>
      <c r="BM200" s="22" t="s">
        <v>1010</v>
      </c>
    </row>
    <row r="201" spans="2:65" s="10" customFormat="1" ht="29.85" customHeight="1">
      <c r="B201" s="174"/>
      <c r="C201" s="175"/>
      <c r="D201" s="176" t="s">
        <v>74</v>
      </c>
      <c r="E201" s="188" t="s">
        <v>336</v>
      </c>
      <c r="F201" s="188" t="s">
        <v>337</v>
      </c>
      <c r="G201" s="175"/>
      <c r="H201" s="175"/>
      <c r="I201" s="178"/>
      <c r="J201" s="189">
        <f>BK201</f>
        <v>0</v>
      </c>
      <c r="K201" s="175"/>
      <c r="L201" s="180"/>
      <c r="M201" s="181"/>
      <c r="N201" s="182"/>
      <c r="O201" s="182"/>
      <c r="P201" s="183">
        <f>P202</f>
        <v>0</v>
      </c>
      <c r="Q201" s="182"/>
      <c r="R201" s="183">
        <f>R202</f>
        <v>0</v>
      </c>
      <c r="S201" s="182"/>
      <c r="T201" s="184">
        <f>T202</f>
        <v>0</v>
      </c>
      <c r="AR201" s="185" t="s">
        <v>83</v>
      </c>
      <c r="AT201" s="186" t="s">
        <v>74</v>
      </c>
      <c r="AU201" s="186" t="s">
        <v>83</v>
      </c>
      <c r="AY201" s="185" t="s">
        <v>147</v>
      </c>
      <c r="BK201" s="187">
        <f>BK202</f>
        <v>0</v>
      </c>
    </row>
    <row r="202" spans="2:65" s="1" customFormat="1" ht="16.5" customHeight="1">
      <c r="B202" s="39"/>
      <c r="C202" s="190" t="s">
        <v>595</v>
      </c>
      <c r="D202" s="190" t="s">
        <v>150</v>
      </c>
      <c r="E202" s="191" t="s">
        <v>339</v>
      </c>
      <c r="F202" s="192" t="s">
        <v>340</v>
      </c>
      <c r="G202" s="193" t="s">
        <v>250</v>
      </c>
      <c r="H202" s="194">
        <v>134.71899999999999</v>
      </c>
      <c r="I202" s="195"/>
      <c r="J202" s="196">
        <f>ROUND(I202*H202,2)</f>
        <v>0</v>
      </c>
      <c r="K202" s="192" t="s">
        <v>154</v>
      </c>
      <c r="L202" s="59"/>
      <c r="M202" s="197" t="s">
        <v>21</v>
      </c>
      <c r="N202" s="224" t="s">
        <v>46</v>
      </c>
      <c r="O202" s="225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AR202" s="22" t="s">
        <v>166</v>
      </c>
      <c r="AT202" s="22" t="s">
        <v>150</v>
      </c>
      <c r="AU202" s="22" t="s">
        <v>85</v>
      </c>
      <c r="AY202" s="22" t="s">
        <v>147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83</v>
      </c>
      <c r="BK202" s="201">
        <f>ROUND(I202*H202,2)</f>
        <v>0</v>
      </c>
      <c r="BL202" s="22" t="s">
        <v>166</v>
      </c>
      <c r="BM202" s="22" t="s">
        <v>1011</v>
      </c>
    </row>
    <row r="203" spans="2:65" s="1" customFormat="1" ht="6.95" customHeight="1">
      <c r="B203" s="54"/>
      <c r="C203" s="55"/>
      <c r="D203" s="55"/>
      <c r="E203" s="55"/>
      <c r="F203" s="55"/>
      <c r="G203" s="55"/>
      <c r="H203" s="55"/>
      <c r="I203" s="137"/>
      <c r="J203" s="55"/>
      <c r="K203" s="55"/>
      <c r="L203" s="59"/>
    </row>
  </sheetData>
  <sheetProtection algorithmName="SHA-512" hashValue="IAaV1CdAjyh+yuy8PL95TVKuVhAM6uwVXXi80imUqfWJTASAkMdx1ELmCV4rsQyVR2zF3fpgjrWgKXTvJ33Acg==" saltValue="dolzoMKQM1o83DMJAnImJ0q94hOuFDkDwdH5DsyCPqNQu+q+kVOlTrABwcAZpRFXzqflPT2v+78NWXb9/eRDXA==" spinCount="100000" sheet="1" objects="1" scenarios="1" formatColumns="0" formatRows="0" autoFilter="0"/>
  <autoFilter ref="C93:K202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3"/>
  <sheetViews>
    <sheetView showGridLines="0" tabSelected="1" workbookViewId="0">
      <pane ySplit="1" topLeftCell="A2" activePane="bottomLeft" state="frozen"/>
      <selection pane="bottomLeft" activeCell="I104" sqref="I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100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1012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71.25" customHeight="1">
      <c r="B24" s="119"/>
      <c r="C24" s="120"/>
      <c r="D24" s="120"/>
      <c r="E24" s="326" t="s">
        <v>40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ROUND(J98,2)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ROUND(SUM(BE98:BE302), 2)</f>
        <v>0</v>
      </c>
      <c r="G30" s="40"/>
      <c r="H30" s="40"/>
      <c r="I30" s="129">
        <v>0.21</v>
      </c>
      <c r="J30" s="128">
        <f>ROUND(ROUND((SUM(BE98:BE302)),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ROUND(SUM(BF98:BF302), 2)</f>
        <v>0</v>
      </c>
      <c r="G31" s="40"/>
      <c r="H31" s="40"/>
      <c r="I31" s="129">
        <v>0.15</v>
      </c>
      <c r="J31" s="128">
        <f>ROUND(ROUND((SUM(BF98:BF302)),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ROUND(SUM(BG98:BG302),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ROUND(SUM(BH98:BH302),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ROUND(SUM(BI98:BI302),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06 - Rekonstrukce hřiště pro basketbal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J98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197</v>
      </c>
      <c r="E57" s="150"/>
      <c r="F57" s="150"/>
      <c r="G57" s="150"/>
      <c r="H57" s="150"/>
      <c r="I57" s="151"/>
      <c r="J57" s="152">
        <f>J99</f>
        <v>0</v>
      </c>
      <c r="K57" s="153"/>
    </row>
    <row r="58" spans="2:47" s="8" customFormat="1" ht="19.899999999999999" customHeight="1">
      <c r="B58" s="154"/>
      <c r="C58" s="155"/>
      <c r="D58" s="156" t="s">
        <v>198</v>
      </c>
      <c r="E58" s="157"/>
      <c r="F58" s="157"/>
      <c r="G58" s="157"/>
      <c r="H58" s="157"/>
      <c r="I58" s="158"/>
      <c r="J58" s="159">
        <f>J100</f>
        <v>0</v>
      </c>
      <c r="K58" s="160"/>
    </row>
    <row r="59" spans="2:47" s="8" customFormat="1" ht="14.85" customHeight="1">
      <c r="B59" s="154"/>
      <c r="C59" s="155"/>
      <c r="D59" s="156" t="s">
        <v>199</v>
      </c>
      <c r="E59" s="157"/>
      <c r="F59" s="157"/>
      <c r="G59" s="157"/>
      <c r="H59" s="157"/>
      <c r="I59" s="158"/>
      <c r="J59" s="159">
        <f>J101</f>
        <v>0</v>
      </c>
      <c r="K59" s="160"/>
    </row>
    <row r="60" spans="2:47" s="8" customFormat="1" ht="14.85" customHeight="1">
      <c r="B60" s="154"/>
      <c r="C60" s="155"/>
      <c r="D60" s="156" t="s">
        <v>200</v>
      </c>
      <c r="E60" s="157"/>
      <c r="F60" s="157"/>
      <c r="G60" s="157"/>
      <c r="H60" s="157"/>
      <c r="I60" s="158"/>
      <c r="J60" s="159">
        <f>J125</f>
        <v>0</v>
      </c>
      <c r="K60" s="160"/>
    </row>
    <row r="61" spans="2:47" s="8" customFormat="1" ht="14.85" customHeight="1">
      <c r="B61" s="154"/>
      <c r="C61" s="155"/>
      <c r="D61" s="156" t="s">
        <v>1013</v>
      </c>
      <c r="E61" s="157"/>
      <c r="F61" s="157"/>
      <c r="G61" s="157"/>
      <c r="H61" s="157"/>
      <c r="I61" s="158"/>
      <c r="J61" s="159">
        <f>J140</f>
        <v>0</v>
      </c>
      <c r="K61" s="160"/>
    </row>
    <row r="62" spans="2:47" s="8" customFormat="1" ht="14.85" customHeight="1">
      <c r="B62" s="154"/>
      <c r="C62" s="155"/>
      <c r="D62" s="156" t="s">
        <v>406</v>
      </c>
      <c r="E62" s="157"/>
      <c r="F62" s="157"/>
      <c r="G62" s="157"/>
      <c r="H62" s="157"/>
      <c r="I62" s="158"/>
      <c r="J62" s="159">
        <f>J153</f>
        <v>0</v>
      </c>
      <c r="K62" s="160"/>
    </row>
    <row r="63" spans="2:47" s="8" customFormat="1" ht="19.899999999999999" customHeight="1">
      <c r="B63" s="154"/>
      <c r="C63" s="155"/>
      <c r="D63" s="156" t="s">
        <v>921</v>
      </c>
      <c r="E63" s="157"/>
      <c r="F63" s="157"/>
      <c r="G63" s="157"/>
      <c r="H63" s="157"/>
      <c r="I63" s="158"/>
      <c r="J63" s="159">
        <f>J181</f>
        <v>0</v>
      </c>
      <c r="K63" s="160"/>
    </row>
    <row r="64" spans="2:47" s="8" customFormat="1" ht="19.899999999999999" customHeight="1">
      <c r="B64" s="154"/>
      <c r="C64" s="155"/>
      <c r="D64" s="156" t="s">
        <v>408</v>
      </c>
      <c r="E64" s="157"/>
      <c r="F64" s="157"/>
      <c r="G64" s="157"/>
      <c r="H64" s="157"/>
      <c r="I64" s="158"/>
      <c r="J64" s="159">
        <f>J215</f>
        <v>0</v>
      </c>
      <c r="K64" s="160"/>
    </row>
    <row r="65" spans="2:11" s="8" customFormat="1" ht="14.85" customHeight="1">
      <c r="B65" s="154"/>
      <c r="C65" s="155"/>
      <c r="D65" s="156" t="s">
        <v>409</v>
      </c>
      <c r="E65" s="157"/>
      <c r="F65" s="157"/>
      <c r="G65" s="157"/>
      <c r="H65" s="157"/>
      <c r="I65" s="158"/>
      <c r="J65" s="159">
        <f>J216</f>
        <v>0</v>
      </c>
      <c r="K65" s="160"/>
    </row>
    <row r="66" spans="2:11" s="8" customFormat="1" ht="19.899999999999999" customHeight="1">
      <c r="B66" s="154"/>
      <c r="C66" s="155"/>
      <c r="D66" s="156" t="s">
        <v>204</v>
      </c>
      <c r="E66" s="157"/>
      <c r="F66" s="157"/>
      <c r="G66" s="157"/>
      <c r="H66" s="157"/>
      <c r="I66" s="158"/>
      <c r="J66" s="159">
        <f>J220</f>
        <v>0</v>
      </c>
      <c r="K66" s="160"/>
    </row>
    <row r="67" spans="2:11" s="8" customFormat="1" ht="14.85" customHeight="1">
      <c r="B67" s="154"/>
      <c r="C67" s="155"/>
      <c r="D67" s="156" t="s">
        <v>410</v>
      </c>
      <c r="E67" s="157"/>
      <c r="F67" s="157"/>
      <c r="G67" s="157"/>
      <c r="H67" s="157"/>
      <c r="I67" s="158"/>
      <c r="J67" s="159">
        <f>J221</f>
        <v>0</v>
      </c>
      <c r="K67" s="160"/>
    </row>
    <row r="68" spans="2:11" s="8" customFormat="1" ht="14.85" customHeight="1">
      <c r="B68" s="154"/>
      <c r="C68" s="155"/>
      <c r="D68" s="156" t="s">
        <v>411</v>
      </c>
      <c r="E68" s="157"/>
      <c r="F68" s="157"/>
      <c r="G68" s="157"/>
      <c r="H68" s="157"/>
      <c r="I68" s="158"/>
      <c r="J68" s="159">
        <f>J234</f>
        <v>0</v>
      </c>
      <c r="K68" s="160"/>
    </row>
    <row r="69" spans="2:11" s="8" customFormat="1" ht="14.85" customHeight="1">
      <c r="B69" s="154"/>
      <c r="C69" s="155"/>
      <c r="D69" s="156" t="s">
        <v>205</v>
      </c>
      <c r="E69" s="157"/>
      <c r="F69" s="157"/>
      <c r="G69" s="157"/>
      <c r="H69" s="157"/>
      <c r="I69" s="158"/>
      <c r="J69" s="159">
        <f>J244</f>
        <v>0</v>
      </c>
      <c r="K69" s="160"/>
    </row>
    <row r="70" spans="2:11" s="8" customFormat="1" ht="14.85" customHeight="1">
      <c r="B70" s="154"/>
      <c r="C70" s="155"/>
      <c r="D70" s="156" t="s">
        <v>206</v>
      </c>
      <c r="E70" s="157"/>
      <c r="F70" s="157"/>
      <c r="G70" s="157"/>
      <c r="H70" s="157"/>
      <c r="I70" s="158"/>
      <c r="J70" s="159">
        <f>J256</f>
        <v>0</v>
      </c>
      <c r="K70" s="160"/>
    </row>
    <row r="71" spans="2:11" s="8" customFormat="1" ht="19.899999999999999" customHeight="1">
      <c r="B71" s="154"/>
      <c r="C71" s="155"/>
      <c r="D71" s="156" t="s">
        <v>413</v>
      </c>
      <c r="E71" s="157"/>
      <c r="F71" s="157"/>
      <c r="G71" s="157"/>
      <c r="H71" s="157"/>
      <c r="I71" s="158"/>
      <c r="J71" s="159">
        <f>J261</f>
        <v>0</v>
      </c>
      <c r="K71" s="160"/>
    </row>
    <row r="72" spans="2:11" s="8" customFormat="1" ht="19.899999999999999" customHeight="1">
      <c r="B72" s="154"/>
      <c r="C72" s="155"/>
      <c r="D72" s="156" t="s">
        <v>207</v>
      </c>
      <c r="E72" s="157"/>
      <c r="F72" s="157"/>
      <c r="G72" s="157"/>
      <c r="H72" s="157"/>
      <c r="I72" s="158"/>
      <c r="J72" s="159">
        <f>J267</f>
        <v>0</v>
      </c>
      <c r="K72" s="160"/>
    </row>
    <row r="73" spans="2:11" s="8" customFormat="1" ht="14.85" customHeight="1">
      <c r="B73" s="154"/>
      <c r="C73" s="155"/>
      <c r="D73" s="156" t="s">
        <v>416</v>
      </c>
      <c r="E73" s="157"/>
      <c r="F73" s="157"/>
      <c r="G73" s="157"/>
      <c r="H73" s="157"/>
      <c r="I73" s="158"/>
      <c r="J73" s="159">
        <f>J268</f>
        <v>0</v>
      </c>
      <c r="K73" s="160"/>
    </row>
    <row r="74" spans="2:11" s="8" customFormat="1" ht="14.85" customHeight="1">
      <c r="B74" s="154"/>
      <c r="C74" s="155"/>
      <c r="D74" s="156" t="s">
        <v>208</v>
      </c>
      <c r="E74" s="157"/>
      <c r="F74" s="157"/>
      <c r="G74" s="157"/>
      <c r="H74" s="157"/>
      <c r="I74" s="158"/>
      <c r="J74" s="159">
        <f>J277</f>
        <v>0</v>
      </c>
      <c r="K74" s="160"/>
    </row>
    <row r="75" spans="2:11" s="8" customFormat="1" ht="19.899999999999999" customHeight="1">
      <c r="B75" s="154"/>
      <c r="C75" s="155"/>
      <c r="D75" s="156" t="s">
        <v>922</v>
      </c>
      <c r="E75" s="157"/>
      <c r="F75" s="157"/>
      <c r="G75" s="157"/>
      <c r="H75" s="157"/>
      <c r="I75" s="158"/>
      <c r="J75" s="159">
        <f>J285</f>
        <v>0</v>
      </c>
      <c r="K75" s="160"/>
    </row>
    <row r="76" spans="2:11" s="8" customFormat="1" ht="19.899999999999999" customHeight="1">
      <c r="B76" s="154"/>
      <c r="C76" s="155"/>
      <c r="D76" s="156" t="s">
        <v>1014</v>
      </c>
      <c r="E76" s="157"/>
      <c r="F76" s="157"/>
      <c r="G76" s="157"/>
      <c r="H76" s="157"/>
      <c r="I76" s="158"/>
      <c r="J76" s="159">
        <f>J287</f>
        <v>0</v>
      </c>
      <c r="K76" s="160"/>
    </row>
    <row r="77" spans="2:11" s="7" customFormat="1" ht="24.95" customHeight="1">
      <c r="B77" s="147"/>
      <c r="C77" s="148"/>
      <c r="D77" s="149" t="s">
        <v>210</v>
      </c>
      <c r="E77" s="150"/>
      <c r="F77" s="150"/>
      <c r="G77" s="150"/>
      <c r="H77" s="150"/>
      <c r="I77" s="151"/>
      <c r="J77" s="152">
        <f>J294</f>
        <v>0</v>
      </c>
      <c r="K77" s="153"/>
    </row>
    <row r="78" spans="2:11" s="8" customFormat="1" ht="19.899999999999999" customHeight="1">
      <c r="B78" s="154"/>
      <c r="C78" s="155"/>
      <c r="D78" s="156" t="s">
        <v>211</v>
      </c>
      <c r="E78" s="157"/>
      <c r="F78" s="157"/>
      <c r="G78" s="157"/>
      <c r="H78" s="157"/>
      <c r="I78" s="158"/>
      <c r="J78" s="159">
        <f>J295</f>
        <v>0</v>
      </c>
      <c r="K78" s="160"/>
    </row>
    <row r="79" spans="2:11" s="1" customFormat="1" ht="21.75" customHeight="1">
      <c r="B79" s="39"/>
      <c r="C79" s="40"/>
      <c r="D79" s="40"/>
      <c r="E79" s="40"/>
      <c r="F79" s="40"/>
      <c r="G79" s="40"/>
      <c r="H79" s="40"/>
      <c r="I79" s="116"/>
      <c r="J79" s="40"/>
      <c r="K79" s="43"/>
    </row>
    <row r="80" spans="2:11" s="1" customFormat="1" ht="6.95" customHeight="1">
      <c r="B80" s="54"/>
      <c r="C80" s="55"/>
      <c r="D80" s="55"/>
      <c r="E80" s="55"/>
      <c r="F80" s="55"/>
      <c r="G80" s="55"/>
      <c r="H80" s="55"/>
      <c r="I80" s="137"/>
      <c r="J80" s="55"/>
      <c r="K80" s="56"/>
    </row>
    <row r="84" spans="2:12" s="1" customFormat="1" ht="6.95" customHeight="1">
      <c r="B84" s="57"/>
      <c r="C84" s="58"/>
      <c r="D84" s="58"/>
      <c r="E84" s="58"/>
      <c r="F84" s="58"/>
      <c r="G84" s="58"/>
      <c r="H84" s="58"/>
      <c r="I84" s="140"/>
      <c r="J84" s="58"/>
      <c r="K84" s="58"/>
      <c r="L84" s="59"/>
    </row>
    <row r="85" spans="2:12" s="1" customFormat="1" ht="36.950000000000003" customHeight="1">
      <c r="B85" s="39"/>
      <c r="C85" s="60" t="s">
        <v>130</v>
      </c>
      <c r="D85" s="61"/>
      <c r="E85" s="61"/>
      <c r="F85" s="61"/>
      <c r="G85" s="61"/>
      <c r="H85" s="61"/>
      <c r="I85" s="161"/>
      <c r="J85" s="61"/>
      <c r="K85" s="61"/>
      <c r="L85" s="59"/>
    </row>
    <row r="86" spans="2:12" s="1" customFormat="1" ht="6.95" customHeight="1">
      <c r="B86" s="39"/>
      <c r="C86" s="61"/>
      <c r="D86" s="61"/>
      <c r="E86" s="61"/>
      <c r="F86" s="61"/>
      <c r="G86" s="61"/>
      <c r="H86" s="61"/>
      <c r="I86" s="161"/>
      <c r="J86" s="61"/>
      <c r="K86" s="61"/>
      <c r="L86" s="59"/>
    </row>
    <row r="87" spans="2:12" s="1" customFormat="1" ht="14.45" customHeight="1">
      <c r="B87" s="39"/>
      <c r="C87" s="63" t="s">
        <v>18</v>
      </c>
      <c r="D87" s="61"/>
      <c r="E87" s="61"/>
      <c r="F87" s="61"/>
      <c r="G87" s="61"/>
      <c r="H87" s="61"/>
      <c r="I87" s="161"/>
      <c r="J87" s="61"/>
      <c r="K87" s="61"/>
      <c r="L87" s="59"/>
    </row>
    <row r="88" spans="2:12" s="1" customFormat="1" ht="16.5" customHeight="1">
      <c r="B88" s="39"/>
      <c r="C88" s="61"/>
      <c r="D88" s="61"/>
      <c r="E88" s="358" t="str">
        <f>E7</f>
        <v>Sportovní areál Načeradec</v>
      </c>
      <c r="F88" s="359"/>
      <c r="G88" s="359"/>
      <c r="H88" s="359"/>
      <c r="I88" s="161"/>
      <c r="J88" s="61"/>
      <c r="K88" s="61"/>
      <c r="L88" s="59"/>
    </row>
    <row r="89" spans="2:12" s="1" customFormat="1" ht="14.45" customHeight="1">
      <c r="B89" s="39"/>
      <c r="C89" s="63" t="s">
        <v>119</v>
      </c>
      <c r="D89" s="61"/>
      <c r="E89" s="61"/>
      <c r="F89" s="61"/>
      <c r="G89" s="61"/>
      <c r="H89" s="61"/>
      <c r="I89" s="161"/>
      <c r="J89" s="61"/>
      <c r="K89" s="61"/>
      <c r="L89" s="59"/>
    </row>
    <row r="90" spans="2:12" s="1" customFormat="1" ht="17.25" customHeight="1">
      <c r="B90" s="39"/>
      <c r="C90" s="61"/>
      <c r="D90" s="61"/>
      <c r="E90" s="353" t="str">
        <f>E9</f>
        <v>SO 06 - Rekonstrukce hřiště pro basketbal</v>
      </c>
      <c r="F90" s="360"/>
      <c r="G90" s="360"/>
      <c r="H90" s="360"/>
      <c r="I90" s="161"/>
      <c r="J90" s="61"/>
      <c r="K90" s="61"/>
      <c r="L90" s="59"/>
    </row>
    <row r="91" spans="2:12" s="1" customFormat="1" ht="6.95" customHeight="1">
      <c r="B91" s="39"/>
      <c r="C91" s="61"/>
      <c r="D91" s="61"/>
      <c r="E91" s="61"/>
      <c r="F91" s="61"/>
      <c r="G91" s="61"/>
      <c r="H91" s="61"/>
      <c r="I91" s="161"/>
      <c r="J91" s="61"/>
      <c r="K91" s="61"/>
      <c r="L91" s="59"/>
    </row>
    <row r="92" spans="2:12" s="1" customFormat="1" ht="18" customHeight="1">
      <c r="B92" s="39"/>
      <c r="C92" s="63" t="s">
        <v>23</v>
      </c>
      <c r="D92" s="61"/>
      <c r="E92" s="61"/>
      <c r="F92" s="162" t="str">
        <f>F12</f>
        <v>Načeradec</v>
      </c>
      <c r="G92" s="61"/>
      <c r="H92" s="61"/>
      <c r="I92" s="163" t="s">
        <v>25</v>
      </c>
      <c r="J92" s="71" t="str">
        <f>IF(J12="","",J12)</f>
        <v>3. 4. 2019</v>
      </c>
      <c r="K92" s="61"/>
      <c r="L92" s="59"/>
    </row>
    <row r="93" spans="2:12" s="1" customFormat="1" ht="6.95" customHeight="1">
      <c r="B93" s="39"/>
      <c r="C93" s="61"/>
      <c r="D93" s="61"/>
      <c r="E93" s="61"/>
      <c r="F93" s="61"/>
      <c r="G93" s="61"/>
      <c r="H93" s="61"/>
      <c r="I93" s="161"/>
      <c r="J93" s="61"/>
      <c r="K93" s="61"/>
      <c r="L93" s="59"/>
    </row>
    <row r="94" spans="2:12" s="1" customFormat="1" ht="15">
      <c r="B94" s="39"/>
      <c r="C94" s="63" t="s">
        <v>27</v>
      </c>
      <c r="D94" s="61"/>
      <c r="E94" s="61"/>
      <c r="F94" s="162" t="str">
        <f>E15</f>
        <v>Městys Načeradec</v>
      </c>
      <c r="G94" s="61"/>
      <c r="H94" s="61"/>
      <c r="I94" s="163" t="s">
        <v>35</v>
      </c>
      <c r="J94" s="162" t="str">
        <f>E21</f>
        <v>Ing. Jaroslav Čepický</v>
      </c>
      <c r="K94" s="61"/>
      <c r="L94" s="59"/>
    </row>
    <row r="95" spans="2:12" s="1" customFormat="1" ht="14.45" customHeight="1">
      <c r="B95" s="39"/>
      <c r="C95" s="63" t="s">
        <v>33</v>
      </c>
      <c r="D95" s="61"/>
      <c r="E95" s="61"/>
      <c r="F95" s="162" t="str">
        <f>IF(E18="","",E18)</f>
        <v/>
      </c>
      <c r="G95" s="61"/>
      <c r="H95" s="61"/>
      <c r="I95" s="161"/>
      <c r="J95" s="61"/>
      <c r="K95" s="61"/>
      <c r="L95" s="59"/>
    </row>
    <row r="96" spans="2:12" s="1" customFormat="1" ht="10.35" customHeight="1">
      <c r="B96" s="39"/>
      <c r="C96" s="61"/>
      <c r="D96" s="61"/>
      <c r="E96" s="61"/>
      <c r="F96" s="61"/>
      <c r="G96" s="61"/>
      <c r="H96" s="61"/>
      <c r="I96" s="161"/>
      <c r="J96" s="61"/>
      <c r="K96" s="61"/>
      <c r="L96" s="59"/>
    </row>
    <row r="97" spans="2:65" s="9" customFormat="1" ht="29.25" customHeight="1">
      <c r="B97" s="164"/>
      <c r="C97" s="165" t="s">
        <v>131</v>
      </c>
      <c r="D97" s="166" t="s">
        <v>60</v>
      </c>
      <c r="E97" s="166" t="s">
        <v>56</v>
      </c>
      <c r="F97" s="166" t="s">
        <v>132</v>
      </c>
      <c r="G97" s="166" t="s">
        <v>133</v>
      </c>
      <c r="H97" s="166" t="s">
        <v>134</v>
      </c>
      <c r="I97" s="167" t="s">
        <v>135</v>
      </c>
      <c r="J97" s="166" t="s">
        <v>123</v>
      </c>
      <c r="K97" s="168" t="s">
        <v>136</v>
      </c>
      <c r="L97" s="169"/>
      <c r="M97" s="79" t="s">
        <v>137</v>
      </c>
      <c r="N97" s="80" t="s">
        <v>45</v>
      </c>
      <c r="O97" s="80" t="s">
        <v>138</v>
      </c>
      <c r="P97" s="80" t="s">
        <v>139</v>
      </c>
      <c r="Q97" s="80" t="s">
        <v>140</v>
      </c>
      <c r="R97" s="80" t="s">
        <v>141</v>
      </c>
      <c r="S97" s="80" t="s">
        <v>142</v>
      </c>
      <c r="T97" s="81" t="s">
        <v>143</v>
      </c>
    </row>
    <row r="98" spans="2:65" s="1" customFormat="1" ht="29.25" customHeight="1">
      <c r="B98" s="39"/>
      <c r="C98" s="85" t="s">
        <v>124</v>
      </c>
      <c r="D98" s="61"/>
      <c r="E98" s="61"/>
      <c r="F98" s="61"/>
      <c r="G98" s="61"/>
      <c r="H98" s="61"/>
      <c r="I98" s="161"/>
      <c r="J98" s="170">
        <f>BK98</f>
        <v>0</v>
      </c>
      <c r="K98" s="61"/>
      <c r="L98" s="59"/>
      <c r="M98" s="82"/>
      <c r="N98" s="83"/>
      <c r="O98" s="83"/>
      <c r="P98" s="171">
        <f>P99+P294</f>
        <v>0</v>
      </c>
      <c r="Q98" s="83"/>
      <c r="R98" s="171">
        <f>R99+R294</f>
        <v>132.74704656</v>
      </c>
      <c r="S98" s="83"/>
      <c r="T98" s="172">
        <f>T99+T294</f>
        <v>5.6374399999999998</v>
      </c>
      <c r="AT98" s="22" t="s">
        <v>74</v>
      </c>
      <c r="AU98" s="22" t="s">
        <v>125</v>
      </c>
      <c r="BK98" s="173">
        <f>BK99+BK294</f>
        <v>0</v>
      </c>
    </row>
    <row r="99" spans="2:65" s="10" customFormat="1" ht="37.35" customHeight="1">
      <c r="B99" s="174"/>
      <c r="C99" s="175"/>
      <c r="D99" s="176" t="s">
        <v>74</v>
      </c>
      <c r="E99" s="177" t="s">
        <v>212</v>
      </c>
      <c r="F99" s="177" t="s">
        <v>213</v>
      </c>
      <c r="G99" s="175"/>
      <c r="H99" s="175"/>
      <c r="I99" s="178"/>
      <c r="J99" s="179">
        <f>BK99</f>
        <v>0</v>
      </c>
      <c r="K99" s="175"/>
      <c r="L99" s="180"/>
      <c r="M99" s="181"/>
      <c r="N99" s="182"/>
      <c r="O99" s="182"/>
      <c r="P99" s="183">
        <f>P100+P181+P215+P220+P261+P267+P285+P287</f>
        <v>0</v>
      </c>
      <c r="Q99" s="182"/>
      <c r="R99" s="183">
        <f>R100+R181+R215+R220+R261+R267+R285+R287</f>
        <v>132.74704656</v>
      </c>
      <c r="S99" s="182"/>
      <c r="T99" s="184">
        <f>T100+T181+T215+T220+T261+T267+T285+T287</f>
        <v>5.6374399999999998</v>
      </c>
      <c r="AR99" s="185" t="s">
        <v>83</v>
      </c>
      <c r="AT99" s="186" t="s">
        <v>74</v>
      </c>
      <c r="AU99" s="186" t="s">
        <v>75</v>
      </c>
      <c r="AY99" s="185" t="s">
        <v>147</v>
      </c>
      <c r="BK99" s="187">
        <f>BK100+BK181+BK215+BK220+BK261+BK267+BK285+BK287</f>
        <v>0</v>
      </c>
    </row>
    <row r="100" spans="2:65" s="10" customFormat="1" ht="19.899999999999999" customHeight="1">
      <c r="B100" s="174"/>
      <c r="C100" s="175"/>
      <c r="D100" s="176" t="s">
        <v>74</v>
      </c>
      <c r="E100" s="188" t="s">
        <v>83</v>
      </c>
      <c r="F100" s="188" t="s">
        <v>214</v>
      </c>
      <c r="G100" s="175"/>
      <c r="H100" s="175"/>
      <c r="I100" s="178"/>
      <c r="J100" s="189">
        <f>BK100</f>
        <v>0</v>
      </c>
      <c r="K100" s="175"/>
      <c r="L100" s="180"/>
      <c r="M100" s="181"/>
      <c r="N100" s="182"/>
      <c r="O100" s="182"/>
      <c r="P100" s="183">
        <f>P101+P125+P140+P153</f>
        <v>0</v>
      </c>
      <c r="Q100" s="182"/>
      <c r="R100" s="183">
        <f>R101+R125+R140+R153</f>
        <v>36.269880000000001</v>
      </c>
      <c r="S100" s="182"/>
      <c r="T100" s="184">
        <f>T101+T125+T140+T153</f>
        <v>5.6374399999999998</v>
      </c>
      <c r="AR100" s="185" t="s">
        <v>83</v>
      </c>
      <c r="AT100" s="186" t="s">
        <v>74</v>
      </c>
      <c r="AU100" s="186" t="s">
        <v>83</v>
      </c>
      <c r="AY100" s="185" t="s">
        <v>147</v>
      </c>
      <c r="BK100" s="187">
        <f>BK101+BK125+BK140+BK153</f>
        <v>0</v>
      </c>
    </row>
    <row r="101" spans="2:65" s="10" customFormat="1" ht="14.85" customHeight="1">
      <c r="B101" s="174"/>
      <c r="C101" s="175"/>
      <c r="D101" s="176" t="s">
        <v>74</v>
      </c>
      <c r="E101" s="188" t="s">
        <v>215</v>
      </c>
      <c r="F101" s="188" t="s">
        <v>216</v>
      </c>
      <c r="G101" s="175"/>
      <c r="H101" s="175"/>
      <c r="I101" s="178"/>
      <c r="J101" s="189">
        <f>BK101</f>
        <v>0</v>
      </c>
      <c r="K101" s="175"/>
      <c r="L101" s="180"/>
      <c r="M101" s="181"/>
      <c r="N101" s="182"/>
      <c r="O101" s="182"/>
      <c r="P101" s="183">
        <f>SUM(P102:P124)</f>
        <v>0</v>
      </c>
      <c r="Q101" s="182"/>
      <c r="R101" s="183">
        <f>SUM(R102:R124)</f>
        <v>0</v>
      </c>
      <c r="S101" s="182"/>
      <c r="T101" s="184">
        <f>SUM(T102:T124)</f>
        <v>5.6374399999999998</v>
      </c>
      <c r="AR101" s="185" t="s">
        <v>83</v>
      </c>
      <c r="AT101" s="186" t="s">
        <v>74</v>
      </c>
      <c r="AU101" s="186" t="s">
        <v>85</v>
      </c>
      <c r="AY101" s="185" t="s">
        <v>147</v>
      </c>
      <c r="BK101" s="187">
        <f>SUM(BK102:BK124)</f>
        <v>0</v>
      </c>
    </row>
    <row r="102" spans="2:65" s="1" customFormat="1" ht="38.25" customHeight="1">
      <c r="B102" s="39"/>
      <c r="C102" s="190" t="s">
        <v>83</v>
      </c>
      <c r="D102" s="190" t="s">
        <v>150</v>
      </c>
      <c r="E102" s="191" t="s">
        <v>1015</v>
      </c>
      <c r="F102" s="192" t="s">
        <v>1016</v>
      </c>
      <c r="G102" s="193" t="s">
        <v>268</v>
      </c>
      <c r="H102" s="194">
        <v>17.84</v>
      </c>
      <c r="I102" s="195"/>
      <c r="J102" s="196">
        <f>ROUND(I102*H102,2)</f>
        <v>0</v>
      </c>
      <c r="K102" s="192" t="s">
        <v>154</v>
      </c>
      <c r="L102" s="59"/>
      <c r="M102" s="197" t="s">
        <v>21</v>
      </c>
      <c r="N102" s="198" t="s">
        <v>46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0.316</v>
      </c>
      <c r="T102" s="200">
        <f>S102*H102</f>
        <v>5.6374399999999998</v>
      </c>
      <c r="AR102" s="22" t="s">
        <v>166</v>
      </c>
      <c r="AT102" s="22" t="s">
        <v>150</v>
      </c>
      <c r="AU102" s="22" t="s">
        <v>160</v>
      </c>
      <c r="AY102" s="22" t="s">
        <v>147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83</v>
      </c>
      <c r="BK102" s="201">
        <f>ROUND(I102*H102,2)</f>
        <v>0</v>
      </c>
      <c r="BL102" s="22" t="s">
        <v>166</v>
      </c>
      <c r="BM102" s="22" t="s">
        <v>1017</v>
      </c>
    </row>
    <row r="103" spans="2:65" s="12" customFormat="1">
      <c r="B103" s="213"/>
      <c r="C103" s="214"/>
      <c r="D103" s="204" t="s">
        <v>186</v>
      </c>
      <c r="E103" s="215" t="s">
        <v>21</v>
      </c>
      <c r="F103" s="216" t="s">
        <v>1018</v>
      </c>
      <c r="G103" s="214"/>
      <c r="H103" s="217">
        <v>17.84</v>
      </c>
      <c r="I103" s="218"/>
      <c r="J103" s="214"/>
      <c r="K103" s="214"/>
      <c r="L103" s="219"/>
      <c r="M103" s="220"/>
      <c r="N103" s="221"/>
      <c r="O103" s="221"/>
      <c r="P103" s="221"/>
      <c r="Q103" s="221"/>
      <c r="R103" s="221"/>
      <c r="S103" s="221"/>
      <c r="T103" s="222"/>
      <c r="AT103" s="223" t="s">
        <v>186</v>
      </c>
      <c r="AU103" s="223" t="s">
        <v>160</v>
      </c>
      <c r="AV103" s="12" t="s">
        <v>85</v>
      </c>
      <c r="AW103" s="12" t="s">
        <v>38</v>
      </c>
      <c r="AX103" s="12" t="s">
        <v>75</v>
      </c>
      <c r="AY103" s="223" t="s">
        <v>147</v>
      </c>
    </row>
    <row r="104" spans="2:65" s="1" customFormat="1" ht="25.5" customHeight="1">
      <c r="B104" s="39"/>
      <c r="C104" s="190" t="s">
        <v>85</v>
      </c>
      <c r="D104" s="190" t="s">
        <v>150</v>
      </c>
      <c r="E104" s="191" t="s">
        <v>439</v>
      </c>
      <c r="F104" s="192" t="s">
        <v>440</v>
      </c>
      <c r="G104" s="193" t="s">
        <v>219</v>
      </c>
      <c r="H104" s="194">
        <v>32.561999999999998</v>
      </c>
      <c r="I104" s="195"/>
      <c r="J104" s="196">
        <f>ROUND(I104*H104,2)</f>
        <v>0</v>
      </c>
      <c r="K104" s="192" t="s">
        <v>154</v>
      </c>
      <c r="L104" s="59"/>
      <c r="M104" s="197" t="s">
        <v>21</v>
      </c>
      <c r="N104" s="198" t="s">
        <v>46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AR104" s="22" t="s">
        <v>166</v>
      </c>
      <c r="AT104" s="22" t="s">
        <v>150</v>
      </c>
      <c r="AU104" s="22" t="s">
        <v>160</v>
      </c>
      <c r="AY104" s="22" t="s">
        <v>147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83</v>
      </c>
      <c r="BK104" s="201">
        <f>ROUND(I104*H104,2)</f>
        <v>0</v>
      </c>
      <c r="BL104" s="22" t="s">
        <v>166</v>
      </c>
      <c r="BM104" s="22" t="s">
        <v>1019</v>
      </c>
    </row>
    <row r="105" spans="2:65" s="11" customFormat="1">
      <c r="B105" s="202"/>
      <c r="C105" s="203"/>
      <c r="D105" s="204" t="s">
        <v>186</v>
      </c>
      <c r="E105" s="205" t="s">
        <v>21</v>
      </c>
      <c r="F105" s="206" t="s">
        <v>1020</v>
      </c>
      <c r="G105" s="203"/>
      <c r="H105" s="205" t="s">
        <v>21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186</v>
      </c>
      <c r="AU105" s="212" t="s">
        <v>160</v>
      </c>
      <c r="AV105" s="11" t="s">
        <v>83</v>
      </c>
      <c r="AW105" s="11" t="s">
        <v>38</v>
      </c>
      <c r="AX105" s="11" t="s">
        <v>75</v>
      </c>
      <c r="AY105" s="212" t="s">
        <v>147</v>
      </c>
    </row>
    <row r="106" spans="2:65" s="12" customFormat="1">
      <c r="B106" s="213"/>
      <c r="C106" s="214"/>
      <c r="D106" s="204" t="s">
        <v>186</v>
      </c>
      <c r="E106" s="215" t="s">
        <v>21</v>
      </c>
      <c r="F106" s="216" t="s">
        <v>1021</v>
      </c>
      <c r="G106" s="214"/>
      <c r="H106" s="217">
        <v>14.112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186</v>
      </c>
      <c r="AU106" s="223" t="s">
        <v>160</v>
      </c>
      <c r="AV106" s="12" t="s">
        <v>85</v>
      </c>
      <c r="AW106" s="12" t="s">
        <v>38</v>
      </c>
      <c r="AX106" s="12" t="s">
        <v>75</v>
      </c>
      <c r="AY106" s="223" t="s">
        <v>147</v>
      </c>
    </row>
    <row r="107" spans="2:65" s="11" customFormat="1">
      <c r="B107" s="202"/>
      <c r="C107" s="203"/>
      <c r="D107" s="204" t="s">
        <v>186</v>
      </c>
      <c r="E107" s="205" t="s">
        <v>21</v>
      </c>
      <c r="F107" s="206" t="s">
        <v>1022</v>
      </c>
      <c r="G107" s="203"/>
      <c r="H107" s="205" t="s">
        <v>21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186</v>
      </c>
      <c r="AU107" s="212" t="s">
        <v>160</v>
      </c>
      <c r="AV107" s="11" t="s">
        <v>83</v>
      </c>
      <c r="AW107" s="11" t="s">
        <v>38</v>
      </c>
      <c r="AX107" s="11" t="s">
        <v>75</v>
      </c>
      <c r="AY107" s="212" t="s">
        <v>147</v>
      </c>
    </row>
    <row r="108" spans="2:65" s="12" customFormat="1">
      <c r="B108" s="213"/>
      <c r="C108" s="214"/>
      <c r="D108" s="204" t="s">
        <v>186</v>
      </c>
      <c r="E108" s="215" t="s">
        <v>21</v>
      </c>
      <c r="F108" s="216" t="s">
        <v>1023</v>
      </c>
      <c r="G108" s="214"/>
      <c r="H108" s="217">
        <v>4.5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186</v>
      </c>
      <c r="AU108" s="223" t="s">
        <v>160</v>
      </c>
      <c r="AV108" s="12" t="s">
        <v>85</v>
      </c>
      <c r="AW108" s="12" t="s">
        <v>38</v>
      </c>
      <c r="AX108" s="12" t="s">
        <v>75</v>
      </c>
      <c r="AY108" s="223" t="s">
        <v>147</v>
      </c>
    </row>
    <row r="109" spans="2:65" s="12" customFormat="1">
      <c r="B109" s="213"/>
      <c r="C109" s="214"/>
      <c r="D109" s="204" t="s">
        <v>186</v>
      </c>
      <c r="E109" s="215" t="s">
        <v>21</v>
      </c>
      <c r="F109" s="216" t="s">
        <v>1024</v>
      </c>
      <c r="G109" s="214"/>
      <c r="H109" s="217">
        <v>2.25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186</v>
      </c>
      <c r="AU109" s="223" t="s">
        <v>160</v>
      </c>
      <c r="AV109" s="12" t="s">
        <v>85</v>
      </c>
      <c r="AW109" s="12" t="s">
        <v>38</v>
      </c>
      <c r="AX109" s="12" t="s">
        <v>75</v>
      </c>
      <c r="AY109" s="223" t="s">
        <v>147</v>
      </c>
    </row>
    <row r="110" spans="2:65" s="12" customFormat="1">
      <c r="B110" s="213"/>
      <c r="C110" s="214"/>
      <c r="D110" s="204" t="s">
        <v>186</v>
      </c>
      <c r="E110" s="215" t="s">
        <v>21</v>
      </c>
      <c r="F110" s="216" t="s">
        <v>1025</v>
      </c>
      <c r="G110" s="214"/>
      <c r="H110" s="217">
        <v>7.2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186</v>
      </c>
      <c r="AU110" s="223" t="s">
        <v>160</v>
      </c>
      <c r="AV110" s="12" t="s">
        <v>85</v>
      </c>
      <c r="AW110" s="12" t="s">
        <v>38</v>
      </c>
      <c r="AX110" s="12" t="s">
        <v>75</v>
      </c>
      <c r="AY110" s="223" t="s">
        <v>147</v>
      </c>
    </row>
    <row r="111" spans="2:65" s="12" customFormat="1">
      <c r="B111" s="213"/>
      <c r="C111" s="214"/>
      <c r="D111" s="204" t="s">
        <v>186</v>
      </c>
      <c r="E111" s="215" t="s">
        <v>21</v>
      </c>
      <c r="F111" s="216" t="s">
        <v>1026</v>
      </c>
      <c r="G111" s="214"/>
      <c r="H111" s="217">
        <v>4.5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186</v>
      </c>
      <c r="AU111" s="223" t="s">
        <v>160</v>
      </c>
      <c r="AV111" s="12" t="s">
        <v>85</v>
      </c>
      <c r="AW111" s="12" t="s">
        <v>38</v>
      </c>
      <c r="AX111" s="12" t="s">
        <v>75</v>
      </c>
      <c r="AY111" s="223" t="s">
        <v>147</v>
      </c>
    </row>
    <row r="112" spans="2:65" s="1" customFormat="1" ht="38.25" customHeight="1">
      <c r="B112" s="39"/>
      <c r="C112" s="190" t="s">
        <v>160</v>
      </c>
      <c r="D112" s="190" t="s">
        <v>150</v>
      </c>
      <c r="E112" s="191" t="s">
        <v>469</v>
      </c>
      <c r="F112" s="192" t="s">
        <v>470</v>
      </c>
      <c r="G112" s="193" t="s">
        <v>219</v>
      </c>
      <c r="H112" s="194">
        <v>32.561999999999998</v>
      </c>
      <c r="I112" s="195"/>
      <c r="J112" s="196">
        <f>ROUND(I112*H112,2)</f>
        <v>0</v>
      </c>
      <c r="K112" s="192" t="s">
        <v>154</v>
      </c>
      <c r="L112" s="59"/>
      <c r="M112" s="197" t="s">
        <v>21</v>
      </c>
      <c r="N112" s="198" t="s">
        <v>46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166</v>
      </c>
      <c r="AT112" s="22" t="s">
        <v>150</v>
      </c>
      <c r="AU112" s="22" t="s">
        <v>160</v>
      </c>
      <c r="AY112" s="22" t="s">
        <v>147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83</v>
      </c>
      <c r="BK112" s="201">
        <f>ROUND(I112*H112,2)</f>
        <v>0</v>
      </c>
      <c r="BL112" s="22" t="s">
        <v>166</v>
      </c>
      <c r="BM112" s="22" t="s">
        <v>1027</v>
      </c>
    </row>
    <row r="113" spans="2:65" s="11" customFormat="1">
      <c r="B113" s="202"/>
      <c r="C113" s="203"/>
      <c r="D113" s="204" t="s">
        <v>186</v>
      </c>
      <c r="E113" s="205" t="s">
        <v>21</v>
      </c>
      <c r="F113" s="206" t="s">
        <v>1028</v>
      </c>
      <c r="G113" s="203"/>
      <c r="H113" s="205" t="s">
        <v>21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186</v>
      </c>
      <c r="AU113" s="212" t="s">
        <v>160</v>
      </c>
      <c r="AV113" s="11" t="s">
        <v>83</v>
      </c>
      <c r="AW113" s="11" t="s">
        <v>38</v>
      </c>
      <c r="AX113" s="11" t="s">
        <v>75</v>
      </c>
      <c r="AY113" s="212" t="s">
        <v>147</v>
      </c>
    </row>
    <row r="114" spans="2:65" s="12" customFormat="1">
      <c r="B114" s="213"/>
      <c r="C114" s="214"/>
      <c r="D114" s="204" t="s">
        <v>186</v>
      </c>
      <c r="E114" s="215" t="s">
        <v>21</v>
      </c>
      <c r="F114" s="216" t="s">
        <v>1029</v>
      </c>
      <c r="G114" s="214"/>
      <c r="H114" s="217">
        <v>32.561999999999998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186</v>
      </c>
      <c r="AU114" s="223" t="s">
        <v>160</v>
      </c>
      <c r="AV114" s="12" t="s">
        <v>85</v>
      </c>
      <c r="AW114" s="12" t="s">
        <v>38</v>
      </c>
      <c r="AX114" s="12" t="s">
        <v>75</v>
      </c>
      <c r="AY114" s="223" t="s">
        <v>147</v>
      </c>
    </row>
    <row r="115" spans="2:65" s="1" customFormat="1" ht="25.5" customHeight="1">
      <c r="B115" s="39"/>
      <c r="C115" s="190" t="s">
        <v>166</v>
      </c>
      <c r="D115" s="190" t="s">
        <v>150</v>
      </c>
      <c r="E115" s="191" t="s">
        <v>217</v>
      </c>
      <c r="F115" s="192" t="s">
        <v>218</v>
      </c>
      <c r="G115" s="193" t="s">
        <v>219</v>
      </c>
      <c r="H115" s="194">
        <v>9.5679999999999996</v>
      </c>
      <c r="I115" s="195"/>
      <c r="J115" s="196">
        <f>ROUND(I115*H115,2)</f>
        <v>0</v>
      </c>
      <c r="K115" s="192" t="s">
        <v>154</v>
      </c>
      <c r="L115" s="59"/>
      <c r="M115" s="197" t="s">
        <v>21</v>
      </c>
      <c r="N115" s="198" t="s">
        <v>46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166</v>
      </c>
      <c r="AT115" s="22" t="s">
        <v>150</v>
      </c>
      <c r="AU115" s="22" t="s">
        <v>160</v>
      </c>
      <c r="AY115" s="22" t="s">
        <v>147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83</v>
      </c>
      <c r="BK115" s="201">
        <f>ROUND(I115*H115,2)</f>
        <v>0</v>
      </c>
      <c r="BL115" s="22" t="s">
        <v>166</v>
      </c>
      <c r="BM115" s="22" t="s">
        <v>1030</v>
      </c>
    </row>
    <row r="116" spans="2:65" s="11" customFormat="1">
      <c r="B116" s="202"/>
      <c r="C116" s="203"/>
      <c r="D116" s="204" t="s">
        <v>186</v>
      </c>
      <c r="E116" s="205" t="s">
        <v>21</v>
      </c>
      <c r="F116" s="206" t="s">
        <v>1031</v>
      </c>
      <c r="G116" s="203"/>
      <c r="H116" s="205" t="s">
        <v>21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186</v>
      </c>
      <c r="AU116" s="212" t="s">
        <v>160</v>
      </c>
      <c r="AV116" s="11" t="s">
        <v>83</v>
      </c>
      <c r="AW116" s="11" t="s">
        <v>38</v>
      </c>
      <c r="AX116" s="11" t="s">
        <v>75</v>
      </c>
      <c r="AY116" s="212" t="s">
        <v>147</v>
      </c>
    </row>
    <row r="117" spans="2:65" s="12" customFormat="1">
      <c r="B117" s="213"/>
      <c r="C117" s="214"/>
      <c r="D117" s="204" t="s">
        <v>186</v>
      </c>
      <c r="E117" s="215" t="s">
        <v>21</v>
      </c>
      <c r="F117" s="216" t="s">
        <v>1032</v>
      </c>
      <c r="G117" s="214"/>
      <c r="H117" s="217">
        <v>5.6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186</v>
      </c>
      <c r="AU117" s="223" t="s">
        <v>160</v>
      </c>
      <c r="AV117" s="12" t="s">
        <v>85</v>
      </c>
      <c r="AW117" s="12" t="s">
        <v>38</v>
      </c>
      <c r="AX117" s="12" t="s">
        <v>75</v>
      </c>
      <c r="AY117" s="223" t="s">
        <v>147</v>
      </c>
    </row>
    <row r="118" spans="2:65" s="11" customFormat="1">
      <c r="B118" s="202"/>
      <c r="C118" s="203"/>
      <c r="D118" s="204" t="s">
        <v>186</v>
      </c>
      <c r="E118" s="205" t="s">
        <v>21</v>
      </c>
      <c r="F118" s="206" t="s">
        <v>1033</v>
      </c>
      <c r="G118" s="203"/>
      <c r="H118" s="205" t="s">
        <v>21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186</v>
      </c>
      <c r="AU118" s="212" t="s">
        <v>160</v>
      </c>
      <c r="AV118" s="11" t="s">
        <v>83</v>
      </c>
      <c r="AW118" s="11" t="s">
        <v>38</v>
      </c>
      <c r="AX118" s="11" t="s">
        <v>75</v>
      </c>
      <c r="AY118" s="212" t="s">
        <v>147</v>
      </c>
    </row>
    <row r="119" spans="2:65" s="12" customFormat="1">
      <c r="B119" s="213"/>
      <c r="C119" s="214"/>
      <c r="D119" s="204" t="s">
        <v>186</v>
      </c>
      <c r="E119" s="215" t="s">
        <v>21</v>
      </c>
      <c r="F119" s="216" t="s">
        <v>1034</v>
      </c>
      <c r="G119" s="214"/>
      <c r="H119" s="217">
        <v>0.224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186</v>
      </c>
      <c r="AU119" s="223" t="s">
        <v>160</v>
      </c>
      <c r="AV119" s="12" t="s">
        <v>85</v>
      </c>
      <c r="AW119" s="12" t="s">
        <v>38</v>
      </c>
      <c r="AX119" s="12" t="s">
        <v>75</v>
      </c>
      <c r="AY119" s="223" t="s">
        <v>147</v>
      </c>
    </row>
    <row r="120" spans="2:65" s="11" customFormat="1">
      <c r="B120" s="202"/>
      <c r="C120" s="203"/>
      <c r="D120" s="204" t="s">
        <v>186</v>
      </c>
      <c r="E120" s="205" t="s">
        <v>21</v>
      </c>
      <c r="F120" s="206" t="s">
        <v>1035</v>
      </c>
      <c r="G120" s="203"/>
      <c r="H120" s="205" t="s">
        <v>21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186</v>
      </c>
      <c r="AU120" s="212" t="s">
        <v>160</v>
      </c>
      <c r="AV120" s="11" t="s">
        <v>83</v>
      </c>
      <c r="AW120" s="11" t="s">
        <v>38</v>
      </c>
      <c r="AX120" s="11" t="s">
        <v>75</v>
      </c>
      <c r="AY120" s="212" t="s">
        <v>147</v>
      </c>
    </row>
    <row r="121" spans="2:65" s="12" customFormat="1">
      <c r="B121" s="213"/>
      <c r="C121" s="214"/>
      <c r="D121" s="204" t="s">
        <v>186</v>
      </c>
      <c r="E121" s="215" t="s">
        <v>21</v>
      </c>
      <c r="F121" s="216" t="s">
        <v>1036</v>
      </c>
      <c r="G121" s="214"/>
      <c r="H121" s="217">
        <v>3.7440000000000002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186</v>
      </c>
      <c r="AU121" s="223" t="s">
        <v>160</v>
      </c>
      <c r="AV121" s="12" t="s">
        <v>85</v>
      </c>
      <c r="AW121" s="12" t="s">
        <v>38</v>
      </c>
      <c r="AX121" s="12" t="s">
        <v>75</v>
      </c>
      <c r="AY121" s="223" t="s">
        <v>147</v>
      </c>
    </row>
    <row r="122" spans="2:65" s="1" customFormat="1" ht="38.25" customHeight="1">
      <c r="B122" s="39"/>
      <c r="C122" s="190" t="s">
        <v>146</v>
      </c>
      <c r="D122" s="190" t="s">
        <v>150</v>
      </c>
      <c r="E122" s="191" t="s">
        <v>227</v>
      </c>
      <c r="F122" s="192" t="s">
        <v>228</v>
      </c>
      <c r="G122" s="193" t="s">
        <v>219</v>
      </c>
      <c r="H122" s="194">
        <v>9.5679999999999996</v>
      </c>
      <c r="I122" s="195"/>
      <c r="J122" s="196">
        <f>ROUND(I122*H122,2)</f>
        <v>0</v>
      </c>
      <c r="K122" s="192" t="s">
        <v>154</v>
      </c>
      <c r="L122" s="59"/>
      <c r="M122" s="197" t="s">
        <v>21</v>
      </c>
      <c r="N122" s="198" t="s">
        <v>46</v>
      </c>
      <c r="O122" s="40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2" t="s">
        <v>166</v>
      </c>
      <c r="AT122" s="22" t="s">
        <v>150</v>
      </c>
      <c r="AU122" s="22" t="s">
        <v>160</v>
      </c>
      <c r="AY122" s="22" t="s">
        <v>147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2" t="s">
        <v>83</v>
      </c>
      <c r="BK122" s="201">
        <f>ROUND(I122*H122,2)</f>
        <v>0</v>
      </c>
      <c r="BL122" s="22" t="s">
        <v>166</v>
      </c>
      <c r="BM122" s="22" t="s">
        <v>1037</v>
      </c>
    </row>
    <row r="123" spans="2:65" s="11" customFormat="1">
      <c r="B123" s="202"/>
      <c r="C123" s="203"/>
      <c r="D123" s="204" t="s">
        <v>186</v>
      </c>
      <c r="E123" s="205" t="s">
        <v>21</v>
      </c>
      <c r="F123" s="206" t="s">
        <v>1038</v>
      </c>
      <c r="G123" s="203"/>
      <c r="H123" s="205" t="s">
        <v>21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186</v>
      </c>
      <c r="AU123" s="212" t="s">
        <v>160</v>
      </c>
      <c r="AV123" s="11" t="s">
        <v>83</v>
      </c>
      <c r="AW123" s="11" t="s">
        <v>38</v>
      </c>
      <c r="AX123" s="11" t="s">
        <v>75</v>
      </c>
      <c r="AY123" s="212" t="s">
        <v>147</v>
      </c>
    </row>
    <row r="124" spans="2:65" s="12" customFormat="1">
      <c r="B124" s="213"/>
      <c r="C124" s="214"/>
      <c r="D124" s="204" t="s">
        <v>186</v>
      </c>
      <c r="E124" s="215" t="s">
        <v>21</v>
      </c>
      <c r="F124" s="216" t="s">
        <v>1039</v>
      </c>
      <c r="G124" s="214"/>
      <c r="H124" s="217">
        <v>9.5679999999999996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186</v>
      </c>
      <c r="AU124" s="223" t="s">
        <v>160</v>
      </c>
      <c r="AV124" s="12" t="s">
        <v>85</v>
      </c>
      <c r="AW124" s="12" t="s">
        <v>38</v>
      </c>
      <c r="AX124" s="12" t="s">
        <v>75</v>
      </c>
      <c r="AY124" s="223" t="s">
        <v>147</v>
      </c>
    </row>
    <row r="125" spans="2:65" s="10" customFormat="1" ht="22.35" customHeight="1">
      <c r="B125" s="174"/>
      <c r="C125" s="175"/>
      <c r="D125" s="176" t="s">
        <v>74</v>
      </c>
      <c r="E125" s="188" t="s">
        <v>232</v>
      </c>
      <c r="F125" s="188" t="s">
        <v>233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SUM(P126:P139)</f>
        <v>0</v>
      </c>
      <c r="Q125" s="182"/>
      <c r="R125" s="183">
        <f>SUM(R126:R139)</f>
        <v>0</v>
      </c>
      <c r="S125" s="182"/>
      <c r="T125" s="184">
        <f>SUM(T126:T139)</f>
        <v>0</v>
      </c>
      <c r="AR125" s="185" t="s">
        <v>83</v>
      </c>
      <c r="AT125" s="186" t="s">
        <v>74</v>
      </c>
      <c r="AU125" s="186" t="s">
        <v>85</v>
      </c>
      <c r="AY125" s="185" t="s">
        <v>147</v>
      </c>
      <c r="BK125" s="187">
        <f>SUM(BK126:BK139)</f>
        <v>0</v>
      </c>
    </row>
    <row r="126" spans="2:65" s="1" customFormat="1" ht="38.25" customHeight="1">
      <c r="B126" s="39"/>
      <c r="C126" s="190" t="s">
        <v>173</v>
      </c>
      <c r="D126" s="190" t="s">
        <v>150</v>
      </c>
      <c r="E126" s="191" t="s">
        <v>234</v>
      </c>
      <c r="F126" s="192" t="s">
        <v>235</v>
      </c>
      <c r="G126" s="193" t="s">
        <v>219</v>
      </c>
      <c r="H126" s="194">
        <v>73.77</v>
      </c>
      <c r="I126" s="195"/>
      <c r="J126" s="196">
        <f>ROUND(I126*H126,2)</f>
        <v>0</v>
      </c>
      <c r="K126" s="192" t="s">
        <v>154</v>
      </c>
      <c r="L126" s="59"/>
      <c r="M126" s="197" t="s">
        <v>21</v>
      </c>
      <c r="N126" s="198" t="s">
        <v>46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166</v>
      </c>
      <c r="AT126" s="22" t="s">
        <v>150</v>
      </c>
      <c r="AU126" s="22" t="s">
        <v>160</v>
      </c>
      <c r="AY126" s="22" t="s">
        <v>147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83</v>
      </c>
      <c r="BK126" s="201">
        <f>ROUND(I126*H126,2)</f>
        <v>0</v>
      </c>
      <c r="BL126" s="22" t="s">
        <v>166</v>
      </c>
      <c r="BM126" s="22" t="s">
        <v>1040</v>
      </c>
    </row>
    <row r="127" spans="2:65" s="12" customFormat="1">
      <c r="B127" s="213"/>
      <c r="C127" s="214"/>
      <c r="D127" s="204" t="s">
        <v>186</v>
      </c>
      <c r="E127" s="215" t="s">
        <v>21</v>
      </c>
      <c r="F127" s="216" t="s">
        <v>1041</v>
      </c>
      <c r="G127" s="214"/>
      <c r="H127" s="217">
        <v>59.97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186</v>
      </c>
      <c r="AU127" s="223" t="s">
        <v>160</v>
      </c>
      <c r="AV127" s="12" t="s">
        <v>85</v>
      </c>
      <c r="AW127" s="12" t="s">
        <v>38</v>
      </c>
      <c r="AX127" s="12" t="s">
        <v>75</v>
      </c>
      <c r="AY127" s="223" t="s">
        <v>147</v>
      </c>
    </row>
    <row r="128" spans="2:65" s="12" customFormat="1">
      <c r="B128" s="213"/>
      <c r="C128" s="214"/>
      <c r="D128" s="204" t="s">
        <v>186</v>
      </c>
      <c r="E128" s="215" t="s">
        <v>21</v>
      </c>
      <c r="F128" s="216" t="s">
        <v>1042</v>
      </c>
      <c r="G128" s="214"/>
      <c r="H128" s="217">
        <v>13.8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186</v>
      </c>
      <c r="AU128" s="223" t="s">
        <v>160</v>
      </c>
      <c r="AV128" s="12" t="s">
        <v>85</v>
      </c>
      <c r="AW128" s="12" t="s">
        <v>38</v>
      </c>
      <c r="AX128" s="12" t="s">
        <v>75</v>
      </c>
      <c r="AY128" s="223" t="s">
        <v>147</v>
      </c>
    </row>
    <row r="129" spans="2:65" s="1" customFormat="1" ht="38.25" customHeight="1">
      <c r="B129" s="39"/>
      <c r="C129" s="190" t="s">
        <v>179</v>
      </c>
      <c r="D129" s="190" t="s">
        <v>150</v>
      </c>
      <c r="E129" s="191" t="s">
        <v>237</v>
      </c>
      <c r="F129" s="192" t="s">
        <v>238</v>
      </c>
      <c r="G129" s="193" t="s">
        <v>219</v>
      </c>
      <c r="H129" s="194">
        <v>46.17</v>
      </c>
      <c r="I129" s="195"/>
      <c r="J129" s="196">
        <f>ROUND(I129*H129,2)</f>
        <v>0</v>
      </c>
      <c r="K129" s="192" t="s">
        <v>154</v>
      </c>
      <c r="L129" s="59"/>
      <c r="M129" s="197" t="s">
        <v>21</v>
      </c>
      <c r="N129" s="198" t="s">
        <v>46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166</v>
      </c>
      <c r="AT129" s="22" t="s">
        <v>150</v>
      </c>
      <c r="AU129" s="22" t="s">
        <v>160</v>
      </c>
      <c r="AY129" s="22" t="s">
        <v>147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83</v>
      </c>
      <c r="BK129" s="201">
        <f>ROUND(I129*H129,2)</f>
        <v>0</v>
      </c>
      <c r="BL129" s="22" t="s">
        <v>166</v>
      </c>
      <c r="BM129" s="22" t="s">
        <v>1043</v>
      </c>
    </row>
    <row r="130" spans="2:65" s="12" customFormat="1">
      <c r="B130" s="213"/>
      <c r="C130" s="214"/>
      <c r="D130" s="204" t="s">
        <v>186</v>
      </c>
      <c r="E130" s="215" t="s">
        <v>21</v>
      </c>
      <c r="F130" s="216" t="s">
        <v>1041</v>
      </c>
      <c r="G130" s="214"/>
      <c r="H130" s="217">
        <v>59.97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186</v>
      </c>
      <c r="AU130" s="223" t="s">
        <v>160</v>
      </c>
      <c r="AV130" s="12" t="s">
        <v>85</v>
      </c>
      <c r="AW130" s="12" t="s">
        <v>38</v>
      </c>
      <c r="AX130" s="12" t="s">
        <v>75</v>
      </c>
      <c r="AY130" s="223" t="s">
        <v>147</v>
      </c>
    </row>
    <row r="131" spans="2:65" s="12" customFormat="1">
      <c r="B131" s="213"/>
      <c r="C131" s="214"/>
      <c r="D131" s="204" t="s">
        <v>186</v>
      </c>
      <c r="E131" s="215" t="s">
        <v>21</v>
      </c>
      <c r="F131" s="216" t="s">
        <v>1044</v>
      </c>
      <c r="G131" s="214"/>
      <c r="H131" s="217">
        <v>-13.8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186</v>
      </c>
      <c r="AU131" s="223" t="s">
        <v>160</v>
      </c>
      <c r="AV131" s="12" t="s">
        <v>85</v>
      </c>
      <c r="AW131" s="12" t="s">
        <v>38</v>
      </c>
      <c r="AX131" s="12" t="s">
        <v>75</v>
      </c>
      <c r="AY131" s="223" t="s">
        <v>147</v>
      </c>
    </row>
    <row r="132" spans="2:65" s="1" customFormat="1" ht="51" customHeight="1">
      <c r="B132" s="39"/>
      <c r="C132" s="190" t="s">
        <v>182</v>
      </c>
      <c r="D132" s="190" t="s">
        <v>150</v>
      </c>
      <c r="E132" s="191" t="s">
        <v>240</v>
      </c>
      <c r="F132" s="192" t="s">
        <v>241</v>
      </c>
      <c r="G132" s="193" t="s">
        <v>219</v>
      </c>
      <c r="H132" s="194">
        <v>46.17</v>
      </c>
      <c r="I132" s="195"/>
      <c r="J132" s="196">
        <f>ROUND(I132*H132,2)</f>
        <v>0</v>
      </c>
      <c r="K132" s="192" t="s">
        <v>154</v>
      </c>
      <c r="L132" s="59"/>
      <c r="M132" s="197" t="s">
        <v>21</v>
      </c>
      <c r="N132" s="198" t="s">
        <v>46</v>
      </c>
      <c r="O132" s="4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AR132" s="22" t="s">
        <v>166</v>
      </c>
      <c r="AT132" s="22" t="s">
        <v>150</v>
      </c>
      <c r="AU132" s="22" t="s">
        <v>160</v>
      </c>
      <c r="AY132" s="22" t="s">
        <v>147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22" t="s">
        <v>83</v>
      </c>
      <c r="BK132" s="201">
        <f>ROUND(I132*H132,2)</f>
        <v>0</v>
      </c>
      <c r="BL132" s="22" t="s">
        <v>166</v>
      </c>
      <c r="BM132" s="22" t="s">
        <v>1045</v>
      </c>
    </row>
    <row r="133" spans="2:65" s="11" customFormat="1">
      <c r="B133" s="202"/>
      <c r="C133" s="203"/>
      <c r="D133" s="204" t="s">
        <v>186</v>
      </c>
      <c r="E133" s="205" t="s">
        <v>21</v>
      </c>
      <c r="F133" s="206" t="s">
        <v>1046</v>
      </c>
      <c r="G133" s="203"/>
      <c r="H133" s="205" t="s">
        <v>21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186</v>
      </c>
      <c r="AU133" s="212" t="s">
        <v>160</v>
      </c>
      <c r="AV133" s="11" t="s">
        <v>83</v>
      </c>
      <c r="AW133" s="11" t="s">
        <v>38</v>
      </c>
      <c r="AX133" s="11" t="s">
        <v>75</v>
      </c>
      <c r="AY133" s="212" t="s">
        <v>147</v>
      </c>
    </row>
    <row r="134" spans="2:65" s="12" customFormat="1">
      <c r="B134" s="213"/>
      <c r="C134" s="214"/>
      <c r="D134" s="204" t="s">
        <v>186</v>
      </c>
      <c r="E134" s="215" t="s">
        <v>21</v>
      </c>
      <c r="F134" s="216" t="s">
        <v>1047</v>
      </c>
      <c r="G134" s="214"/>
      <c r="H134" s="217">
        <v>46.17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186</v>
      </c>
      <c r="AU134" s="223" t="s">
        <v>160</v>
      </c>
      <c r="AV134" s="12" t="s">
        <v>85</v>
      </c>
      <c r="AW134" s="12" t="s">
        <v>38</v>
      </c>
      <c r="AX134" s="12" t="s">
        <v>75</v>
      </c>
      <c r="AY134" s="223" t="s">
        <v>147</v>
      </c>
    </row>
    <row r="135" spans="2:65" s="1" customFormat="1" ht="25.5" customHeight="1">
      <c r="B135" s="39"/>
      <c r="C135" s="190" t="s">
        <v>188</v>
      </c>
      <c r="D135" s="190" t="s">
        <v>150</v>
      </c>
      <c r="E135" s="191" t="s">
        <v>243</v>
      </c>
      <c r="F135" s="192" t="s">
        <v>244</v>
      </c>
      <c r="G135" s="193" t="s">
        <v>219</v>
      </c>
      <c r="H135" s="194">
        <v>59.97</v>
      </c>
      <c r="I135" s="195"/>
      <c r="J135" s="196">
        <f>ROUND(I135*H135,2)</f>
        <v>0</v>
      </c>
      <c r="K135" s="192" t="s">
        <v>154</v>
      </c>
      <c r="L135" s="59"/>
      <c r="M135" s="197" t="s">
        <v>21</v>
      </c>
      <c r="N135" s="198" t="s">
        <v>46</v>
      </c>
      <c r="O135" s="4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AR135" s="22" t="s">
        <v>166</v>
      </c>
      <c r="AT135" s="22" t="s">
        <v>150</v>
      </c>
      <c r="AU135" s="22" t="s">
        <v>160</v>
      </c>
      <c r="AY135" s="22" t="s">
        <v>147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22" t="s">
        <v>83</v>
      </c>
      <c r="BK135" s="201">
        <f>ROUND(I135*H135,2)</f>
        <v>0</v>
      </c>
      <c r="BL135" s="22" t="s">
        <v>166</v>
      </c>
      <c r="BM135" s="22" t="s">
        <v>1048</v>
      </c>
    </row>
    <row r="136" spans="2:65" s="12" customFormat="1">
      <c r="B136" s="213"/>
      <c r="C136" s="214"/>
      <c r="D136" s="204" t="s">
        <v>186</v>
      </c>
      <c r="E136" s="215" t="s">
        <v>21</v>
      </c>
      <c r="F136" s="216" t="s">
        <v>1041</v>
      </c>
      <c r="G136" s="214"/>
      <c r="H136" s="217">
        <v>59.97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186</v>
      </c>
      <c r="AU136" s="223" t="s">
        <v>160</v>
      </c>
      <c r="AV136" s="12" t="s">
        <v>85</v>
      </c>
      <c r="AW136" s="12" t="s">
        <v>38</v>
      </c>
      <c r="AX136" s="12" t="s">
        <v>75</v>
      </c>
      <c r="AY136" s="223" t="s">
        <v>147</v>
      </c>
    </row>
    <row r="137" spans="2:65" s="1" customFormat="1" ht="25.5" customHeight="1">
      <c r="B137" s="39"/>
      <c r="C137" s="190" t="s">
        <v>192</v>
      </c>
      <c r="D137" s="190" t="s">
        <v>150</v>
      </c>
      <c r="E137" s="191" t="s">
        <v>248</v>
      </c>
      <c r="F137" s="192" t="s">
        <v>249</v>
      </c>
      <c r="G137" s="193" t="s">
        <v>250</v>
      </c>
      <c r="H137" s="194">
        <v>92.34</v>
      </c>
      <c r="I137" s="195"/>
      <c r="J137" s="196">
        <f>ROUND(I137*H137,2)</f>
        <v>0</v>
      </c>
      <c r="K137" s="192" t="s">
        <v>154</v>
      </c>
      <c r="L137" s="59"/>
      <c r="M137" s="197" t="s">
        <v>21</v>
      </c>
      <c r="N137" s="198" t="s">
        <v>46</v>
      </c>
      <c r="O137" s="40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AR137" s="22" t="s">
        <v>166</v>
      </c>
      <c r="AT137" s="22" t="s">
        <v>150</v>
      </c>
      <c r="AU137" s="22" t="s">
        <v>160</v>
      </c>
      <c r="AY137" s="22" t="s">
        <v>147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22" t="s">
        <v>83</v>
      </c>
      <c r="BK137" s="201">
        <f>ROUND(I137*H137,2)</f>
        <v>0</v>
      </c>
      <c r="BL137" s="22" t="s">
        <v>166</v>
      </c>
      <c r="BM137" s="22" t="s">
        <v>1049</v>
      </c>
    </row>
    <row r="138" spans="2:65" s="11" customFormat="1">
      <c r="B138" s="202"/>
      <c r="C138" s="203"/>
      <c r="D138" s="204" t="s">
        <v>186</v>
      </c>
      <c r="E138" s="205" t="s">
        <v>21</v>
      </c>
      <c r="F138" s="206" t="s">
        <v>1046</v>
      </c>
      <c r="G138" s="203"/>
      <c r="H138" s="205" t="s">
        <v>21</v>
      </c>
      <c r="I138" s="207"/>
      <c r="J138" s="203"/>
      <c r="K138" s="203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186</v>
      </c>
      <c r="AU138" s="212" t="s">
        <v>160</v>
      </c>
      <c r="AV138" s="11" t="s">
        <v>83</v>
      </c>
      <c r="AW138" s="11" t="s">
        <v>38</v>
      </c>
      <c r="AX138" s="11" t="s">
        <v>75</v>
      </c>
      <c r="AY138" s="212" t="s">
        <v>147</v>
      </c>
    </row>
    <row r="139" spans="2:65" s="12" customFormat="1">
      <c r="B139" s="213"/>
      <c r="C139" s="214"/>
      <c r="D139" s="204" t="s">
        <v>186</v>
      </c>
      <c r="E139" s="215" t="s">
        <v>21</v>
      </c>
      <c r="F139" s="216" t="s">
        <v>1050</v>
      </c>
      <c r="G139" s="214"/>
      <c r="H139" s="217">
        <v>92.34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186</v>
      </c>
      <c r="AU139" s="223" t="s">
        <v>160</v>
      </c>
      <c r="AV139" s="12" t="s">
        <v>85</v>
      </c>
      <c r="AW139" s="12" t="s">
        <v>38</v>
      </c>
      <c r="AX139" s="12" t="s">
        <v>75</v>
      </c>
      <c r="AY139" s="223" t="s">
        <v>147</v>
      </c>
    </row>
    <row r="140" spans="2:65" s="10" customFormat="1" ht="22.35" customHeight="1">
      <c r="B140" s="174"/>
      <c r="C140" s="175"/>
      <c r="D140" s="176" t="s">
        <v>74</v>
      </c>
      <c r="E140" s="188" t="s">
        <v>246</v>
      </c>
      <c r="F140" s="188" t="s">
        <v>1051</v>
      </c>
      <c r="G140" s="175"/>
      <c r="H140" s="175"/>
      <c r="I140" s="178"/>
      <c r="J140" s="189">
        <f>BK140</f>
        <v>0</v>
      </c>
      <c r="K140" s="175"/>
      <c r="L140" s="180"/>
      <c r="M140" s="181"/>
      <c r="N140" s="182"/>
      <c r="O140" s="182"/>
      <c r="P140" s="183">
        <f>SUM(P141:P152)</f>
        <v>0</v>
      </c>
      <c r="Q140" s="182"/>
      <c r="R140" s="183">
        <f>SUM(R141:R152)</f>
        <v>6.8639999999999999</v>
      </c>
      <c r="S140" s="182"/>
      <c r="T140" s="184">
        <f>SUM(T141:T152)</f>
        <v>0</v>
      </c>
      <c r="AR140" s="185" t="s">
        <v>83</v>
      </c>
      <c r="AT140" s="186" t="s">
        <v>74</v>
      </c>
      <c r="AU140" s="186" t="s">
        <v>85</v>
      </c>
      <c r="AY140" s="185" t="s">
        <v>147</v>
      </c>
      <c r="BK140" s="187">
        <f>SUM(BK141:BK152)</f>
        <v>0</v>
      </c>
    </row>
    <row r="141" spans="2:65" s="1" customFormat="1" ht="25.5" customHeight="1">
      <c r="B141" s="39"/>
      <c r="C141" s="190" t="s">
        <v>272</v>
      </c>
      <c r="D141" s="190" t="s">
        <v>150</v>
      </c>
      <c r="E141" s="191" t="s">
        <v>524</v>
      </c>
      <c r="F141" s="192" t="s">
        <v>525</v>
      </c>
      <c r="G141" s="193" t="s">
        <v>219</v>
      </c>
      <c r="H141" s="194">
        <v>8.3520000000000003</v>
      </c>
      <c r="I141" s="195"/>
      <c r="J141" s="196">
        <f>ROUND(I141*H141,2)</f>
        <v>0</v>
      </c>
      <c r="K141" s="192" t="s">
        <v>154</v>
      </c>
      <c r="L141" s="59"/>
      <c r="M141" s="197" t="s">
        <v>21</v>
      </c>
      <c r="N141" s="198" t="s">
        <v>46</v>
      </c>
      <c r="O141" s="4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22" t="s">
        <v>166</v>
      </c>
      <c r="AT141" s="22" t="s">
        <v>150</v>
      </c>
      <c r="AU141" s="22" t="s">
        <v>160</v>
      </c>
      <c r="AY141" s="22" t="s">
        <v>147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83</v>
      </c>
      <c r="BK141" s="201">
        <f>ROUND(I141*H141,2)</f>
        <v>0</v>
      </c>
      <c r="BL141" s="22" t="s">
        <v>166</v>
      </c>
      <c r="BM141" s="22" t="s">
        <v>1052</v>
      </c>
    </row>
    <row r="142" spans="2:65" s="11" customFormat="1">
      <c r="B142" s="202"/>
      <c r="C142" s="203"/>
      <c r="D142" s="204" t="s">
        <v>186</v>
      </c>
      <c r="E142" s="205" t="s">
        <v>21</v>
      </c>
      <c r="F142" s="206" t="s">
        <v>1020</v>
      </c>
      <c r="G142" s="203"/>
      <c r="H142" s="205" t="s">
        <v>21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186</v>
      </c>
      <c r="AU142" s="212" t="s">
        <v>160</v>
      </c>
      <c r="AV142" s="11" t="s">
        <v>83</v>
      </c>
      <c r="AW142" s="11" t="s">
        <v>38</v>
      </c>
      <c r="AX142" s="11" t="s">
        <v>75</v>
      </c>
      <c r="AY142" s="212" t="s">
        <v>147</v>
      </c>
    </row>
    <row r="143" spans="2:65" s="12" customFormat="1">
      <c r="B143" s="213"/>
      <c r="C143" s="214"/>
      <c r="D143" s="204" t="s">
        <v>186</v>
      </c>
      <c r="E143" s="215" t="s">
        <v>21</v>
      </c>
      <c r="F143" s="216" t="s">
        <v>1053</v>
      </c>
      <c r="G143" s="214"/>
      <c r="H143" s="217">
        <v>8.3520000000000003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186</v>
      </c>
      <c r="AU143" s="223" t="s">
        <v>160</v>
      </c>
      <c r="AV143" s="12" t="s">
        <v>85</v>
      </c>
      <c r="AW143" s="12" t="s">
        <v>38</v>
      </c>
      <c r="AX143" s="12" t="s">
        <v>75</v>
      </c>
      <c r="AY143" s="223" t="s">
        <v>147</v>
      </c>
    </row>
    <row r="144" spans="2:65" s="1" customFormat="1" ht="51" customHeight="1">
      <c r="B144" s="39"/>
      <c r="C144" s="190" t="s">
        <v>278</v>
      </c>
      <c r="D144" s="190" t="s">
        <v>150</v>
      </c>
      <c r="E144" s="191" t="s">
        <v>529</v>
      </c>
      <c r="F144" s="192" t="s">
        <v>530</v>
      </c>
      <c r="G144" s="193" t="s">
        <v>219</v>
      </c>
      <c r="H144" s="194">
        <v>5.4480000000000004</v>
      </c>
      <c r="I144" s="195"/>
      <c r="J144" s="196">
        <f>ROUND(I144*H144,2)</f>
        <v>0</v>
      </c>
      <c r="K144" s="192" t="s">
        <v>154</v>
      </c>
      <c r="L144" s="59"/>
      <c r="M144" s="197" t="s">
        <v>21</v>
      </c>
      <c r="N144" s="198" t="s">
        <v>46</v>
      </c>
      <c r="O144" s="40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AR144" s="22" t="s">
        <v>166</v>
      </c>
      <c r="AT144" s="22" t="s">
        <v>150</v>
      </c>
      <c r="AU144" s="22" t="s">
        <v>160</v>
      </c>
      <c r="AY144" s="22" t="s">
        <v>147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22" t="s">
        <v>83</v>
      </c>
      <c r="BK144" s="201">
        <f>ROUND(I144*H144,2)</f>
        <v>0</v>
      </c>
      <c r="BL144" s="22" t="s">
        <v>166</v>
      </c>
      <c r="BM144" s="22" t="s">
        <v>1054</v>
      </c>
    </row>
    <row r="145" spans="2:65" s="11" customFormat="1">
      <c r="B145" s="202"/>
      <c r="C145" s="203"/>
      <c r="D145" s="204" t="s">
        <v>186</v>
      </c>
      <c r="E145" s="205" t="s">
        <v>21</v>
      </c>
      <c r="F145" s="206" t="s">
        <v>1055</v>
      </c>
      <c r="G145" s="203"/>
      <c r="H145" s="205" t="s">
        <v>21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186</v>
      </c>
      <c r="AU145" s="212" t="s">
        <v>160</v>
      </c>
      <c r="AV145" s="11" t="s">
        <v>83</v>
      </c>
      <c r="AW145" s="11" t="s">
        <v>38</v>
      </c>
      <c r="AX145" s="11" t="s">
        <v>75</v>
      </c>
      <c r="AY145" s="212" t="s">
        <v>147</v>
      </c>
    </row>
    <row r="146" spans="2:65" s="12" customFormat="1">
      <c r="B146" s="213"/>
      <c r="C146" s="214"/>
      <c r="D146" s="204" t="s">
        <v>186</v>
      </c>
      <c r="E146" s="215" t="s">
        <v>21</v>
      </c>
      <c r="F146" s="216" t="s">
        <v>1056</v>
      </c>
      <c r="G146" s="214"/>
      <c r="H146" s="217">
        <v>5.4480000000000004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186</v>
      </c>
      <c r="AU146" s="223" t="s">
        <v>160</v>
      </c>
      <c r="AV146" s="12" t="s">
        <v>85</v>
      </c>
      <c r="AW146" s="12" t="s">
        <v>38</v>
      </c>
      <c r="AX146" s="12" t="s">
        <v>75</v>
      </c>
      <c r="AY146" s="223" t="s">
        <v>147</v>
      </c>
    </row>
    <row r="147" spans="2:65" s="1" customFormat="1" ht="38.25" customHeight="1">
      <c r="B147" s="39"/>
      <c r="C147" s="190" t="s">
        <v>215</v>
      </c>
      <c r="D147" s="190" t="s">
        <v>150</v>
      </c>
      <c r="E147" s="191" t="s">
        <v>538</v>
      </c>
      <c r="F147" s="192" t="s">
        <v>539</v>
      </c>
      <c r="G147" s="193" t="s">
        <v>219</v>
      </c>
      <c r="H147" s="194">
        <v>4.32</v>
      </c>
      <c r="I147" s="195"/>
      <c r="J147" s="196">
        <f>ROUND(I147*H147,2)</f>
        <v>0</v>
      </c>
      <c r="K147" s="192" t="s">
        <v>154</v>
      </c>
      <c r="L147" s="59"/>
      <c r="M147" s="197" t="s">
        <v>21</v>
      </c>
      <c r="N147" s="198" t="s">
        <v>46</v>
      </c>
      <c r="O147" s="4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AR147" s="22" t="s">
        <v>166</v>
      </c>
      <c r="AT147" s="22" t="s">
        <v>150</v>
      </c>
      <c r="AU147" s="22" t="s">
        <v>160</v>
      </c>
      <c r="AY147" s="22" t="s">
        <v>147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22" t="s">
        <v>83</v>
      </c>
      <c r="BK147" s="201">
        <f>ROUND(I147*H147,2)</f>
        <v>0</v>
      </c>
      <c r="BL147" s="22" t="s">
        <v>166</v>
      </c>
      <c r="BM147" s="22" t="s">
        <v>1057</v>
      </c>
    </row>
    <row r="148" spans="2:65" s="11" customFormat="1">
      <c r="B148" s="202"/>
      <c r="C148" s="203"/>
      <c r="D148" s="204" t="s">
        <v>186</v>
      </c>
      <c r="E148" s="205" t="s">
        <v>21</v>
      </c>
      <c r="F148" s="206" t="s">
        <v>1020</v>
      </c>
      <c r="G148" s="203"/>
      <c r="H148" s="205" t="s">
        <v>21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186</v>
      </c>
      <c r="AU148" s="212" t="s">
        <v>160</v>
      </c>
      <c r="AV148" s="11" t="s">
        <v>83</v>
      </c>
      <c r="AW148" s="11" t="s">
        <v>38</v>
      </c>
      <c r="AX148" s="11" t="s">
        <v>75</v>
      </c>
      <c r="AY148" s="212" t="s">
        <v>147</v>
      </c>
    </row>
    <row r="149" spans="2:65" s="12" customFormat="1">
      <c r="B149" s="213"/>
      <c r="C149" s="214"/>
      <c r="D149" s="204" t="s">
        <v>186</v>
      </c>
      <c r="E149" s="215" t="s">
        <v>21</v>
      </c>
      <c r="F149" s="216" t="s">
        <v>1058</v>
      </c>
      <c r="G149" s="214"/>
      <c r="H149" s="217">
        <v>4.32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186</v>
      </c>
      <c r="AU149" s="223" t="s">
        <v>160</v>
      </c>
      <c r="AV149" s="12" t="s">
        <v>85</v>
      </c>
      <c r="AW149" s="12" t="s">
        <v>38</v>
      </c>
      <c r="AX149" s="12" t="s">
        <v>75</v>
      </c>
      <c r="AY149" s="223" t="s">
        <v>147</v>
      </c>
    </row>
    <row r="150" spans="2:65" s="1" customFormat="1" ht="16.5" customHeight="1">
      <c r="B150" s="39"/>
      <c r="C150" s="228" t="s">
        <v>287</v>
      </c>
      <c r="D150" s="228" t="s">
        <v>332</v>
      </c>
      <c r="E150" s="229" t="s">
        <v>1059</v>
      </c>
      <c r="F150" s="230" t="s">
        <v>1060</v>
      </c>
      <c r="G150" s="231" t="s">
        <v>250</v>
      </c>
      <c r="H150" s="232">
        <v>6.8639999999999999</v>
      </c>
      <c r="I150" s="233"/>
      <c r="J150" s="234">
        <f>ROUND(I150*H150,2)</f>
        <v>0</v>
      </c>
      <c r="K150" s="230" t="s">
        <v>154</v>
      </c>
      <c r="L150" s="235"/>
      <c r="M150" s="236" t="s">
        <v>21</v>
      </c>
      <c r="N150" s="237" t="s">
        <v>46</v>
      </c>
      <c r="O150" s="40"/>
      <c r="P150" s="199">
        <f>O150*H150</f>
        <v>0</v>
      </c>
      <c r="Q150" s="199">
        <v>1</v>
      </c>
      <c r="R150" s="199">
        <f>Q150*H150</f>
        <v>6.8639999999999999</v>
      </c>
      <c r="S150" s="199">
        <v>0</v>
      </c>
      <c r="T150" s="200">
        <f>S150*H150</f>
        <v>0</v>
      </c>
      <c r="AR150" s="22" t="s">
        <v>182</v>
      </c>
      <c r="AT150" s="22" t="s">
        <v>332</v>
      </c>
      <c r="AU150" s="22" t="s">
        <v>160</v>
      </c>
      <c r="AY150" s="22" t="s">
        <v>147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22" t="s">
        <v>83</v>
      </c>
      <c r="BK150" s="201">
        <f>ROUND(I150*H150,2)</f>
        <v>0</v>
      </c>
      <c r="BL150" s="22" t="s">
        <v>166</v>
      </c>
      <c r="BM150" s="22" t="s">
        <v>1061</v>
      </c>
    </row>
    <row r="151" spans="2:65" s="11" customFormat="1">
      <c r="B151" s="202"/>
      <c r="C151" s="203"/>
      <c r="D151" s="204" t="s">
        <v>186</v>
      </c>
      <c r="E151" s="205" t="s">
        <v>21</v>
      </c>
      <c r="F151" s="206" t="s">
        <v>546</v>
      </c>
      <c r="G151" s="203"/>
      <c r="H151" s="205" t="s">
        <v>21</v>
      </c>
      <c r="I151" s="207"/>
      <c r="J151" s="203"/>
      <c r="K151" s="203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186</v>
      </c>
      <c r="AU151" s="212" t="s">
        <v>160</v>
      </c>
      <c r="AV151" s="11" t="s">
        <v>83</v>
      </c>
      <c r="AW151" s="11" t="s">
        <v>38</v>
      </c>
      <c r="AX151" s="11" t="s">
        <v>75</v>
      </c>
      <c r="AY151" s="212" t="s">
        <v>147</v>
      </c>
    </row>
    <row r="152" spans="2:65" s="12" customFormat="1">
      <c r="B152" s="213"/>
      <c r="C152" s="214"/>
      <c r="D152" s="204" t="s">
        <v>186</v>
      </c>
      <c r="E152" s="215" t="s">
        <v>21</v>
      </c>
      <c r="F152" s="216" t="s">
        <v>1062</v>
      </c>
      <c r="G152" s="214"/>
      <c r="H152" s="217">
        <v>6.8639999999999999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186</v>
      </c>
      <c r="AU152" s="223" t="s">
        <v>160</v>
      </c>
      <c r="AV152" s="12" t="s">
        <v>85</v>
      </c>
      <c r="AW152" s="12" t="s">
        <v>38</v>
      </c>
      <c r="AX152" s="12" t="s">
        <v>75</v>
      </c>
      <c r="AY152" s="223" t="s">
        <v>147</v>
      </c>
    </row>
    <row r="153" spans="2:65" s="10" customFormat="1" ht="22.35" customHeight="1">
      <c r="B153" s="174"/>
      <c r="C153" s="175"/>
      <c r="D153" s="176" t="s">
        <v>74</v>
      </c>
      <c r="E153" s="188" t="s">
        <v>309</v>
      </c>
      <c r="F153" s="188" t="s">
        <v>548</v>
      </c>
      <c r="G153" s="175"/>
      <c r="H153" s="175"/>
      <c r="I153" s="178"/>
      <c r="J153" s="189">
        <f>BK153</f>
        <v>0</v>
      </c>
      <c r="K153" s="175"/>
      <c r="L153" s="180"/>
      <c r="M153" s="181"/>
      <c r="N153" s="182"/>
      <c r="O153" s="182"/>
      <c r="P153" s="183">
        <f>SUM(P154:P180)</f>
        <v>0</v>
      </c>
      <c r="Q153" s="182"/>
      <c r="R153" s="183">
        <f>SUM(R154:R180)</f>
        <v>29.40588</v>
      </c>
      <c r="S153" s="182"/>
      <c r="T153" s="184">
        <f>SUM(T154:T180)</f>
        <v>0</v>
      </c>
      <c r="AR153" s="185" t="s">
        <v>83</v>
      </c>
      <c r="AT153" s="186" t="s">
        <v>74</v>
      </c>
      <c r="AU153" s="186" t="s">
        <v>85</v>
      </c>
      <c r="AY153" s="185" t="s">
        <v>147</v>
      </c>
      <c r="BK153" s="187">
        <f>SUM(BK154:BK180)</f>
        <v>0</v>
      </c>
    </row>
    <row r="154" spans="2:65" s="1" customFormat="1" ht="25.5" customHeight="1">
      <c r="B154" s="39"/>
      <c r="C154" s="190" t="s">
        <v>10</v>
      </c>
      <c r="D154" s="190" t="s">
        <v>150</v>
      </c>
      <c r="E154" s="191" t="s">
        <v>559</v>
      </c>
      <c r="F154" s="192" t="s">
        <v>560</v>
      </c>
      <c r="G154" s="193" t="s">
        <v>268</v>
      </c>
      <c r="H154" s="194">
        <v>196</v>
      </c>
      <c r="I154" s="195"/>
      <c r="J154" s="196">
        <f>ROUND(I154*H154,2)</f>
        <v>0</v>
      </c>
      <c r="K154" s="192" t="s">
        <v>154</v>
      </c>
      <c r="L154" s="59"/>
      <c r="M154" s="197" t="s">
        <v>21</v>
      </c>
      <c r="N154" s="198" t="s">
        <v>46</v>
      </c>
      <c r="O154" s="4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2" t="s">
        <v>166</v>
      </c>
      <c r="AT154" s="22" t="s">
        <v>150</v>
      </c>
      <c r="AU154" s="22" t="s">
        <v>160</v>
      </c>
      <c r="AY154" s="22" t="s">
        <v>147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83</v>
      </c>
      <c r="BK154" s="201">
        <f>ROUND(I154*H154,2)</f>
        <v>0</v>
      </c>
      <c r="BL154" s="22" t="s">
        <v>166</v>
      </c>
      <c r="BM154" s="22" t="s">
        <v>1063</v>
      </c>
    </row>
    <row r="155" spans="2:65" s="11" customFormat="1">
      <c r="B155" s="202"/>
      <c r="C155" s="203"/>
      <c r="D155" s="204" t="s">
        <v>186</v>
      </c>
      <c r="E155" s="205" t="s">
        <v>21</v>
      </c>
      <c r="F155" s="206" t="s">
        <v>1064</v>
      </c>
      <c r="G155" s="203"/>
      <c r="H155" s="205" t="s">
        <v>21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186</v>
      </c>
      <c r="AU155" s="212" t="s">
        <v>160</v>
      </c>
      <c r="AV155" s="11" t="s">
        <v>83</v>
      </c>
      <c r="AW155" s="11" t="s">
        <v>38</v>
      </c>
      <c r="AX155" s="11" t="s">
        <v>75</v>
      </c>
      <c r="AY155" s="212" t="s">
        <v>147</v>
      </c>
    </row>
    <row r="156" spans="2:65" s="12" customFormat="1">
      <c r="B156" s="213"/>
      <c r="C156" s="214"/>
      <c r="D156" s="204" t="s">
        <v>186</v>
      </c>
      <c r="E156" s="215" t="s">
        <v>21</v>
      </c>
      <c r="F156" s="216" t="s">
        <v>1065</v>
      </c>
      <c r="G156" s="214"/>
      <c r="H156" s="217">
        <v>196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186</v>
      </c>
      <c r="AU156" s="223" t="s">
        <v>160</v>
      </c>
      <c r="AV156" s="12" t="s">
        <v>85</v>
      </c>
      <c r="AW156" s="12" t="s">
        <v>38</v>
      </c>
      <c r="AX156" s="12" t="s">
        <v>75</v>
      </c>
      <c r="AY156" s="223" t="s">
        <v>147</v>
      </c>
    </row>
    <row r="157" spans="2:65" s="1" customFormat="1" ht="16.5" customHeight="1">
      <c r="B157" s="39"/>
      <c r="C157" s="228" t="s">
        <v>232</v>
      </c>
      <c r="D157" s="228" t="s">
        <v>332</v>
      </c>
      <c r="E157" s="229" t="s">
        <v>564</v>
      </c>
      <c r="F157" s="230" t="s">
        <v>565</v>
      </c>
      <c r="G157" s="231" t="s">
        <v>349</v>
      </c>
      <c r="H157" s="232">
        <v>5.88</v>
      </c>
      <c r="I157" s="233"/>
      <c r="J157" s="234">
        <f>ROUND(I157*H157,2)</f>
        <v>0</v>
      </c>
      <c r="K157" s="230" t="s">
        <v>154</v>
      </c>
      <c r="L157" s="235"/>
      <c r="M157" s="236" t="s">
        <v>21</v>
      </c>
      <c r="N157" s="237" t="s">
        <v>46</v>
      </c>
      <c r="O157" s="40"/>
      <c r="P157" s="199">
        <f>O157*H157</f>
        <v>0</v>
      </c>
      <c r="Q157" s="199">
        <v>1E-3</v>
      </c>
      <c r="R157" s="199">
        <f>Q157*H157</f>
        <v>5.8799999999999998E-3</v>
      </c>
      <c r="S157" s="199">
        <v>0</v>
      </c>
      <c r="T157" s="200">
        <f>S157*H157</f>
        <v>0</v>
      </c>
      <c r="AR157" s="22" t="s">
        <v>182</v>
      </c>
      <c r="AT157" s="22" t="s">
        <v>332</v>
      </c>
      <c r="AU157" s="22" t="s">
        <v>160</v>
      </c>
      <c r="AY157" s="22" t="s">
        <v>147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83</v>
      </c>
      <c r="BK157" s="201">
        <f>ROUND(I157*H157,2)</f>
        <v>0</v>
      </c>
      <c r="BL157" s="22" t="s">
        <v>166</v>
      </c>
      <c r="BM157" s="22" t="s">
        <v>1066</v>
      </c>
    </row>
    <row r="158" spans="2:65" s="11" customFormat="1">
      <c r="B158" s="202"/>
      <c r="C158" s="203"/>
      <c r="D158" s="204" t="s">
        <v>186</v>
      </c>
      <c r="E158" s="205" t="s">
        <v>21</v>
      </c>
      <c r="F158" s="206" t="s">
        <v>1067</v>
      </c>
      <c r="G158" s="203"/>
      <c r="H158" s="205" t="s">
        <v>21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186</v>
      </c>
      <c r="AU158" s="212" t="s">
        <v>160</v>
      </c>
      <c r="AV158" s="11" t="s">
        <v>83</v>
      </c>
      <c r="AW158" s="11" t="s">
        <v>38</v>
      </c>
      <c r="AX158" s="11" t="s">
        <v>75</v>
      </c>
      <c r="AY158" s="212" t="s">
        <v>147</v>
      </c>
    </row>
    <row r="159" spans="2:65" s="12" customFormat="1">
      <c r="B159" s="213"/>
      <c r="C159" s="214"/>
      <c r="D159" s="204" t="s">
        <v>186</v>
      </c>
      <c r="E159" s="215" t="s">
        <v>21</v>
      </c>
      <c r="F159" s="216" t="s">
        <v>1068</v>
      </c>
      <c r="G159" s="214"/>
      <c r="H159" s="217">
        <v>5.88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186</v>
      </c>
      <c r="AU159" s="223" t="s">
        <v>160</v>
      </c>
      <c r="AV159" s="12" t="s">
        <v>85</v>
      </c>
      <c r="AW159" s="12" t="s">
        <v>38</v>
      </c>
      <c r="AX159" s="12" t="s">
        <v>75</v>
      </c>
      <c r="AY159" s="223" t="s">
        <v>147</v>
      </c>
    </row>
    <row r="160" spans="2:65" s="1" customFormat="1" ht="25.5" customHeight="1">
      <c r="B160" s="39"/>
      <c r="C160" s="190" t="s">
        <v>246</v>
      </c>
      <c r="D160" s="190" t="s">
        <v>150</v>
      </c>
      <c r="E160" s="191" t="s">
        <v>569</v>
      </c>
      <c r="F160" s="192" t="s">
        <v>570</v>
      </c>
      <c r="G160" s="193" t="s">
        <v>268</v>
      </c>
      <c r="H160" s="194">
        <v>61.5</v>
      </c>
      <c r="I160" s="195"/>
      <c r="J160" s="196">
        <f>ROUND(I160*H160,2)</f>
        <v>0</v>
      </c>
      <c r="K160" s="192" t="s">
        <v>154</v>
      </c>
      <c r="L160" s="59"/>
      <c r="M160" s="197" t="s">
        <v>21</v>
      </c>
      <c r="N160" s="198" t="s">
        <v>46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166</v>
      </c>
      <c r="AT160" s="22" t="s">
        <v>150</v>
      </c>
      <c r="AU160" s="22" t="s">
        <v>160</v>
      </c>
      <c r="AY160" s="22" t="s">
        <v>147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83</v>
      </c>
      <c r="BK160" s="201">
        <f>ROUND(I160*H160,2)</f>
        <v>0</v>
      </c>
      <c r="BL160" s="22" t="s">
        <v>166</v>
      </c>
      <c r="BM160" s="22" t="s">
        <v>1069</v>
      </c>
    </row>
    <row r="161" spans="2:65" s="11" customFormat="1">
      <c r="B161" s="202"/>
      <c r="C161" s="203"/>
      <c r="D161" s="204" t="s">
        <v>186</v>
      </c>
      <c r="E161" s="205" t="s">
        <v>21</v>
      </c>
      <c r="F161" s="206" t="s">
        <v>1022</v>
      </c>
      <c r="G161" s="203"/>
      <c r="H161" s="205" t="s">
        <v>21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186</v>
      </c>
      <c r="AU161" s="212" t="s">
        <v>160</v>
      </c>
      <c r="AV161" s="11" t="s">
        <v>83</v>
      </c>
      <c r="AW161" s="11" t="s">
        <v>38</v>
      </c>
      <c r="AX161" s="11" t="s">
        <v>75</v>
      </c>
      <c r="AY161" s="212" t="s">
        <v>147</v>
      </c>
    </row>
    <row r="162" spans="2:65" s="12" customFormat="1">
      <c r="B162" s="213"/>
      <c r="C162" s="214"/>
      <c r="D162" s="204" t="s">
        <v>186</v>
      </c>
      <c r="E162" s="215" t="s">
        <v>21</v>
      </c>
      <c r="F162" s="216" t="s">
        <v>1070</v>
      </c>
      <c r="G162" s="214"/>
      <c r="H162" s="217">
        <v>15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186</v>
      </c>
      <c r="AU162" s="223" t="s">
        <v>160</v>
      </c>
      <c r="AV162" s="12" t="s">
        <v>85</v>
      </c>
      <c r="AW162" s="12" t="s">
        <v>38</v>
      </c>
      <c r="AX162" s="12" t="s">
        <v>75</v>
      </c>
      <c r="AY162" s="223" t="s">
        <v>147</v>
      </c>
    </row>
    <row r="163" spans="2:65" s="12" customFormat="1">
      <c r="B163" s="213"/>
      <c r="C163" s="214"/>
      <c r="D163" s="204" t="s">
        <v>186</v>
      </c>
      <c r="E163" s="215" t="s">
        <v>21</v>
      </c>
      <c r="F163" s="216" t="s">
        <v>1071</v>
      </c>
      <c r="G163" s="214"/>
      <c r="H163" s="217">
        <v>7.5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186</v>
      </c>
      <c r="AU163" s="223" t="s">
        <v>160</v>
      </c>
      <c r="AV163" s="12" t="s">
        <v>85</v>
      </c>
      <c r="AW163" s="12" t="s">
        <v>38</v>
      </c>
      <c r="AX163" s="12" t="s">
        <v>75</v>
      </c>
      <c r="AY163" s="223" t="s">
        <v>147</v>
      </c>
    </row>
    <row r="164" spans="2:65" s="12" customFormat="1">
      <c r="B164" s="213"/>
      <c r="C164" s="214"/>
      <c r="D164" s="204" t="s">
        <v>186</v>
      </c>
      <c r="E164" s="215" t="s">
        <v>21</v>
      </c>
      <c r="F164" s="216" t="s">
        <v>1072</v>
      </c>
      <c r="G164" s="214"/>
      <c r="H164" s="217">
        <v>24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186</v>
      </c>
      <c r="AU164" s="223" t="s">
        <v>160</v>
      </c>
      <c r="AV164" s="12" t="s">
        <v>85</v>
      </c>
      <c r="AW164" s="12" t="s">
        <v>38</v>
      </c>
      <c r="AX164" s="12" t="s">
        <v>75</v>
      </c>
      <c r="AY164" s="223" t="s">
        <v>147</v>
      </c>
    </row>
    <row r="165" spans="2:65" s="12" customFormat="1">
      <c r="B165" s="213"/>
      <c r="C165" s="214"/>
      <c r="D165" s="204" t="s">
        <v>186</v>
      </c>
      <c r="E165" s="215" t="s">
        <v>21</v>
      </c>
      <c r="F165" s="216" t="s">
        <v>1073</v>
      </c>
      <c r="G165" s="214"/>
      <c r="H165" s="217">
        <v>15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186</v>
      </c>
      <c r="AU165" s="223" t="s">
        <v>160</v>
      </c>
      <c r="AV165" s="12" t="s">
        <v>85</v>
      </c>
      <c r="AW165" s="12" t="s">
        <v>38</v>
      </c>
      <c r="AX165" s="12" t="s">
        <v>75</v>
      </c>
      <c r="AY165" s="223" t="s">
        <v>147</v>
      </c>
    </row>
    <row r="166" spans="2:65" s="1" customFormat="1" ht="25.5" customHeight="1">
      <c r="B166" s="39"/>
      <c r="C166" s="190" t="s">
        <v>309</v>
      </c>
      <c r="D166" s="190" t="s">
        <v>150</v>
      </c>
      <c r="E166" s="191" t="s">
        <v>1074</v>
      </c>
      <c r="F166" s="192" t="s">
        <v>1075</v>
      </c>
      <c r="G166" s="193" t="s">
        <v>268</v>
      </c>
      <c r="H166" s="194">
        <v>196</v>
      </c>
      <c r="I166" s="195"/>
      <c r="J166" s="196">
        <f>ROUND(I166*H166,2)</f>
        <v>0</v>
      </c>
      <c r="K166" s="192" t="s">
        <v>154</v>
      </c>
      <c r="L166" s="59"/>
      <c r="M166" s="197" t="s">
        <v>21</v>
      </c>
      <c r="N166" s="198" t="s">
        <v>46</v>
      </c>
      <c r="O166" s="4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22" t="s">
        <v>166</v>
      </c>
      <c r="AT166" s="22" t="s">
        <v>150</v>
      </c>
      <c r="AU166" s="22" t="s">
        <v>160</v>
      </c>
      <c r="AY166" s="22" t="s">
        <v>147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83</v>
      </c>
      <c r="BK166" s="201">
        <f>ROUND(I166*H166,2)</f>
        <v>0</v>
      </c>
      <c r="BL166" s="22" t="s">
        <v>166</v>
      </c>
      <c r="BM166" s="22" t="s">
        <v>1076</v>
      </c>
    </row>
    <row r="167" spans="2:65" s="11" customFormat="1">
      <c r="B167" s="202"/>
      <c r="C167" s="203"/>
      <c r="D167" s="204" t="s">
        <v>186</v>
      </c>
      <c r="E167" s="205" t="s">
        <v>21</v>
      </c>
      <c r="F167" s="206" t="s">
        <v>1064</v>
      </c>
      <c r="G167" s="203"/>
      <c r="H167" s="205" t="s">
        <v>21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186</v>
      </c>
      <c r="AU167" s="212" t="s">
        <v>160</v>
      </c>
      <c r="AV167" s="11" t="s">
        <v>83</v>
      </c>
      <c r="AW167" s="11" t="s">
        <v>38</v>
      </c>
      <c r="AX167" s="11" t="s">
        <v>75</v>
      </c>
      <c r="AY167" s="212" t="s">
        <v>147</v>
      </c>
    </row>
    <row r="168" spans="2:65" s="12" customFormat="1">
      <c r="B168" s="213"/>
      <c r="C168" s="214"/>
      <c r="D168" s="204" t="s">
        <v>186</v>
      </c>
      <c r="E168" s="215" t="s">
        <v>21</v>
      </c>
      <c r="F168" s="216" t="s">
        <v>1065</v>
      </c>
      <c r="G168" s="214"/>
      <c r="H168" s="217">
        <v>196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186</v>
      </c>
      <c r="AU168" s="223" t="s">
        <v>160</v>
      </c>
      <c r="AV168" s="12" t="s">
        <v>85</v>
      </c>
      <c r="AW168" s="12" t="s">
        <v>38</v>
      </c>
      <c r="AX168" s="12" t="s">
        <v>75</v>
      </c>
      <c r="AY168" s="223" t="s">
        <v>147</v>
      </c>
    </row>
    <row r="169" spans="2:65" s="1" customFormat="1" ht="16.5" customHeight="1">
      <c r="B169" s="39"/>
      <c r="C169" s="228" t="s">
        <v>320</v>
      </c>
      <c r="D169" s="228" t="s">
        <v>332</v>
      </c>
      <c r="E169" s="229" t="s">
        <v>554</v>
      </c>
      <c r="F169" s="230" t="s">
        <v>555</v>
      </c>
      <c r="G169" s="231" t="s">
        <v>250</v>
      </c>
      <c r="H169" s="232">
        <v>29.4</v>
      </c>
      <c r="I169" s="233"/>
      <c r="J169" s="234">
        <f>ROUND(I169*H169,2)</f>
        <v>0</v>
      </c>
      <c r="K169" s="230" t="s">
        <v>154</v>
      </c>
      <c r="L169" s="235"/>
      <c r="M169" s="236" t="s">
        <v>21</v>
      </c>
      <c r="N169" s="237" t="s">
        <v>46</v>
      </c>
      <c r="O169" s="40"/>
      <c r="P169" s="199">
        <f>O169*H169</f>
        <v>0</v>
      </c>
      <c r="Q169" s="199">
        <v>1</v>
      </c>
      <c r="R169" s="199">
        <f>Q169*H169</f>
        <v>29.4</v>
      </c>
      <c r="S169" s="199">
        <v>0</v>
      </c>
      <c r="T169" s="200">
        <f>S169*H169</f>
        <v>0</v>
      </c>
      <c r="AR169" s="22" t="s">
        <v>182</v>
      </c>
      <c r="AT169" s="22" t="s">
        <v>332</v>
      </c>
      <c r="AU169" s="22" t="s">
        <v>160</v>
      </c>
      <c r="AY169" s="22" t="s">
        <v>147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83</v>
      </c>
      <c r="BK169" s="201">
        <f>ROUND(I169*H169,2)</f>
        <v>0</v>
      </c>
      <c r="BL169" s="22" t="s">
        <v>166</v>
      </c>
      <c r="BM169" s="22" t="s">
        <v>1077</v>
      </c>
    </row>
    <row r="170" spans="2:65" s="11" customFormat="1">
      <c r="B170" s="202"/>
      <c r="C170" s="203"/>
      <c r="D170" s="204" t="s">
        <v>186</v>
      </c>
      <c r="E170" s="205" t="s">
        <v>21</v>
      </c>
      <c r="F170" s="206" t="s">
        <v>1064</v>
      </c>
      <c r="G170" s="203"/>
      <c r="H170" s="205" t="s">
        <v>21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186</v>
      </c>
      <c r="AU170" s="212" t="s">
        <v>160</v>
      </c>
      <c r="AV170" s="11" t="s">
        <v>83</v>
      </c>
      <c r="AW170" s="11" t="s">
        <v>38</v>
      </c>
      <c r="AX170" s="11" t="s">
        <v>75</v>
      </c>
      <c r="AY170" s="212" t="s">
        <v>147</v>
      </c>
    </row>
    <row r="171" spans="2:65" s="12" customFormat="1">
      <c r="B171" s="213"/>
      <c r="C171" s="214"/>
      <c r="D171" s="204" t="s">
        <v>186</v>
      </c>
      <c r="E171" s="215" t="s">
        <v>21</v>
      </c>
      <c r="F171" s="216" t="s">
        <v>1078</v>
      </c>
      <c r="G171" s="214"/>
      <c r="H171" s="217">
        <v>29.4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186</v>
      </c>
      <c r="AU171" s="223" t="s">
        <v>160</v>
      </c>
      <c r="AV171" s="12" t="s">
        <v>85</v>
      </c>
      <c r="AW171" s="12" t="s">
        <v>38</v>
      </c>
      <c r="AX171" s="12" t="s">
        <v>75</v>
      </c>
      <c r="AY171" s="223" t="s">
        <v>147</v>
      </c>
    </row>
    <row r="172" spans="2:65" s="1" customFormat="1" ht="16.5" customHeight="1">
      <c r="B172" s="39"/>
      <c r="C172" s="190" t="s">
        <v>328</v>
      </c>
      <c r="D172" s="190" t="s">
        <v>150</v>
      </c>
      <c r="E172" s="191" t="s">
        <v>589</v>
      </c>
      <c r="F172" s="192" t="s">
        <v>590</v>
      </c>
      <c r="G172" s="193" t="s">
        <v>268</v>
      </c>
      <c r="H172" s="194">
        <v>196</v>
      </c>
      <c r="I172" s="195"/>
      <c r="J172" s="196">
        <f>ROUND(I172*H172,2)</f>
        <v>0</v>
      </c>
      <c r="K172" s="192" t="s">
        <v>154</v>
      </c>
      <c r="L172" s="59"/>
      <c r="M172" s="197" t="s">
        <v>21</v>
      </c>
      <c r="N172" s="198" t="s">
        <v>46</v>
      </c>
      <c r="O172" s="4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22" t="s">
        <v>166</v>
      </c>
      <c r="AT172" s="22" t="s">
        <v>150</v>
      </c>
      <c r="AU172" s="22" t="s">
        <v>160</v>
      </c>
      <c r="AY172" s="22" t="s">
        <v>147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83</v>
      </c>
      <c r="BK172" s="201">
        <f>ROUND(I172*H172,2)</f>
        <v>0</v>
      </c>
      <c r="BL172" s="22" t="s">
        <v>166</v>
      </c>
      <c r="BM172" s="22" t="s">
        <v>1079</v>
      </c>
    </row>
    <row r="173" spans="2:65" s="11" customFormat="1">
      <c r="B173" s="202"/>
      <c r="C173" s="203"/>
      <c r="D173" s="204" t="s">
        <v>186</v>
      </c>
      <c r="E173" s="205" t="s">
        <v>21</v>
      </c>
      <c r="F173" s="206" t="s">
        <v>1064</v>
      </c>
      <c r="G173" s="203"/>
      <c r="H173" s="205" t="s">
        <v>21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186</v>
      </c>
      <c r="AU173" s="212" t="s">
        <v>160</v>
      </c>
      <c r="AV173" s="11" t="s">
        <v>83</v>
      </c>
      <c r="AW173" s="11" t="s">
        <v>38</v>
      </c>
      <c r="AX173" s="11" t="s">
        <v>75</v>
      </c>
      <c r="AY173" s="212" t="s">
        <v>147</v>
      </c>
    </row>
    <row r="174" spans="2:65" s="12" customFormat="1">
      <c r="B174" s="213"/>
      <c r="C174" s="214"/>
      <c r="D174" s="204" t="s">
        <v>186</v>
      </c>
      <c r="E174" s="215" t="s">
        <v>21</v>
      </c>
      <c r="F174" s="216" t="s">
        <v>1065</v>
      </c>
      <c r="G174" s="214"/>
      <c r="H174" s="217">
        <v>196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186</v>
      </c>
      <c r="AU174" s="223" t="s">
        <v>160</v>
      </c>
      <c r="AV174" s="12" t="s">
        <v>85</v>
      </c>
      <c r="AW174" s="12" t="s">
        <v>38</v>
      </c>
      <c r="AX174" s="12" t="s">
        <v>75</v>
      </c>
      <c r="AY174" s="223" t="s">
        <v>147</v>
      </c>
    </row>
    <row r="175" spans="2:65" s="1" customFormat="1" ht="38.25" customHeight="1">
      <c r="B175" s="39"/>
      <c r="C175" s="190" t="s">
        <v>9</v>
      </c>
      <c r="D175" s="190" t="s">
        <v>150</v>
      </c>
      <c r="E175" s="191" t="s">
        <v>592</v>
      </c>
      <c r="F175" s="192" t="s">
        <v>593</v>
      </c>
      <c r="G175" s="193" t="s">
        <v>268</v>
      </c>
      <c r="H175" s="194">
        <v>196</v>
      </c>
      <c r="I175" s="195"/>
      <c r="J175" s="196">
        <f>ROUND(I175*H175,2)</f>
        <v>0</v>
      </c>
      <c r="K175" s="192" t="s">
        <v>154</v>
      </c>
      <c r="L175" s="59"/>
      <c r="M175" s="197" t="s">
        <v>21</v>
      </c>
      <c r="N175" s="198" t="s">
        <v>46</v>
      </c>
      <c r="O175" s="4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2" t="s">
        <v>166</v>
      </c>
      <c r="AT175" s="22" t="s">
        <v>150</v>
      </c>
      <c r="AU175" s="22" t="s">
        <v>160</v>
      </c>
      <c r="AY175" s="22" t="s">
        <v>147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83</v>
      </c>
      <c r="BK175" s="201">
        <f>ROUND(I175*H175,2)</f>
        <v>0</v>
      </c>
      <c r="BL175" s="22" t="s">
        <v>166</v>
      </c>
      <c r="BM175" s="22" t="s">
        <v>1080</v>
      </c>
    </row>
    <row r="176" spans="2:65" s="11" customFormat="1">
      <c r="B176" s="202"/>
      <c r="C176" s="203"/>
      <c r="D176" s="204" t="s">
        <v>186</v>
      </c>
      <c r="E176" s="205" t="s">
        <v>21</v>
      </c>
      <c r="F176" s="206" t="s">
        <v>1064</v>
      </c>
      <c r="G176" s="203"/>
      <c r="H176" s="205" t="s">
        <v>21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186</v>
      </c>
      <c r="AU176" s="212" t="s">
        <v>160</v>
      </c>
      <c r="AV176" s="11" t="s">
        <v>83</v>
      </c>
      <c r="AW176" s="11" t="s">
        <v>38</v>
      </c>
      <c r="AX176" s="11" t="s">
        <v>75</v>
      </c>
      <c r="AY176" s="212" t="s">
        <v>147</v>
      </c>
    </row>
    <row r="177" spans="2:65" s="12" customFormat="1">
      <c r="B177" s="213"/>
      <c r="C177" s="214"/>
      <c r="D177" s="204" t="s">
        <v>186</v>
      </c>
      <c r="E177" s="215" t="s">
        <v>21</v>
      </c>
      <c r="F177" s="216" t="s">
        <v>1065</v>
      </c>
      <c r="G177" s="214"/>
      <c r="H177" s="217">
        <v>196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186</v>
      </c>
      <c r="AU177" s="223" t="s">
        <v>160</v>
      </c>
      <c r="AV177" s="12" t="s">
        <v>85</v>
      </c>
      <c r="AW177" s="12" t="s">
        <v>38</v>
      </c>
      <c r="AX177" s="12" t="s">
        <v>75</v>
      </c>
      <c r="AY177" s="223" t="s">
        <v>147</v>
      </c>
    </row>
    <row r="178" spans="2:65" s="1" customFormat="1" ht="16.5" customHeight="1">
      <c r="B178" s="39"/>
      <c r="C178" s="190" t="s">
        <v>338</v>
      </c>
      <c r="D178" s="190" t="s">
        <v>150</v>
      </c>
      <c r="E178" s="191" t="s">
        <v>596</v>
      </c>
      <c r="F178" s="192" t="s">
        <v>597</v>
      </c>
      <c r="G178" s="193" t="s">
        <v>268</v>
      </c>
      <c r="H178" s="194">
        <v>196</v>
      </c>
      <c r="I178" s="195"/>
      <c r="J178" s="196">
        <f>ROUND(I178*H178,2)</f>
        <v>0</v>
      </c>
      <c r="K178" s="192" t="s">
        <v>154</v>
      </c>
      <c r="L178" s="59"/>
      <c r="M178" s="197" t="s">
        <v>21</v>
      </c>
      <c r="N178" s="198" t="s">
        <v>46</v>
      </c>
      <c r="O178" s="4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2" t="s">
        <v>166</v>
      </c>
      <c r="AT178" s="22" t="s">
        <v>150</v>
      </c>
      <c r="AU178" s="22" t="s">
        <v>160</v>
      </c>
      <c r="AY178" s="22" t="s">
        <v>147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83</v>
      </c>
      <c r="BK178" s="201">
        <f>ROUND(I178*H178,2)</f>
        <v>0</v>
      </c>
      <c r="BL178" s="22" t="s">
        <v>166</v>
      </c>
      <c r="BM178" s="22" t="s">
        <v>1081</v>
      </c>
    </row>
    <row r="179" spans="2:65" s="11" customFormat="1">
      <c r="B179" s="202"/>
      <c r="C179" s="203"/>
      <c r="D179" s="204" t="s">
        <v>186</v>
      </c>
      <c r="E179" s="205" t="s">
        <v>21</v>
      </c>
      <c r="F179" s="206" t="s">
        <v>1064</v>
      </c>
      <c r="G179" s="203"/>
      <c r="H179" s="205" t="s">
        <v>21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186</v>
      </c>
      <c r="AU179" s="212" t="s">
        <v>160</v>
      </c>
      <c r="AV179" s="11" t="s">
        <v>83</v>
      </c>
      <c r="AW179" s="11" t="s">
        <v>38</v>
      </c>
      <c r="AX179" s="11" t="s">
        <v>75</v>
      </c>
      <c r="AY179" s="212" t="s">
        <v>147</v>
      </c>
    </row>
    <row r="180" spans="2:65" s="12" customFormat="1">
      <c r="B180" s="213"/>
      <c r="C180" s="214"/>
      <c r="D180" s="204" t="s">
        <v>186</v>
      </c>
      <c r="E180" s="215" t="s">
        <v>21</v>
      </c>
      <c r="F180" s="216" t="s">
        <v>1065</v>
      </c>
      <c r="G180" s="214"/>
      <c r="H180" s="217">
        <v>196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186</v>
      </c>
      <c r="AU180" s="223" t="s">
        <v>160</v>
      </c>
      <c r="AV180" s="12" t="s">
        <v>85</v>
      </c>
      <c r="AW180" s="12" t="s">
        <v>38</v>
      </c>
      <c r="AX180" s="12" t="s">
        <v>75</v>
      </c>
      <c r="AY180" s="223" t="s">
        <v>147</v>
      </c>
    </row>
    <row r="181" spans="2:65" s="10" customFormat="1" ht="29.85" customHeight="1">
      <c r="B181" s="174"/>
      <c r="C181" s="175"/>
      <c r="D181" s="176" t="s">
        <v>74</v>
      </c>
      <c r="E181" s="188" t="s">
        <v>254</v>
      </c>
      <c r="F181" s="188" t="s">
        <v>255</v>
      </c>
      <c r="G181" s="175"/>
      <c r="H181" s="175"/>
      <c r="I181" s="178"/>
      <c r="J181" s="189">
        <f>BK181</f>
        <v>0</v>
      </c>
      <c r="K181" s="175"/>
      <c r="L181" s="180"/>
      <c r="M181" s="181"/>
      <c r="N181" s="182"/>
      <c r="O181" s="182"/>
      <c r="P181" s="183">
        <f>SUM(P182:P214)</f>
        <v>0</v>
      </c>
      <c r="Q181" s="182"/>
      <c r="R181" s="183">
        <f>SUM(R182:R214)</f>
        <v>27.850016559999997</v>
      </c>
      <c r="S181" s="182"/>
      <c r="T181" s="184">
        <f>SUM(T182:T214)</f>
        <v>0</v>
      </c>
      <c r="AR181" s="185" t="s">
        <v>83</v>
      </c>
      <c r="AT181" s="186" t="s">
        <v>74</v>
      </c>
      <c r="AU181" s="186" t="s">
        <v>83</v>
      </c>
      <c r="AY181" s="185" t="s">
        <v>147</v>
      </c>
      <c r="BK181" s="187">
        <f>SUM(BK182:BK214)</f>
        <v>0</v>
      </c>
    </row>
    <row r="182" spans="2:65" s="1" customFormat="1" ht="25.5" customHeight="1">
      <c r="B182" s="39"/>
      <c r="C182" s="190" t="s">
        <v>346</v>
      </c>
      <c r="D182" s="190" t="s">
        <v>150</v>
      </c>
      <c r="E182" s="191" t="s">
        <v>256</v>
      </c>
      <c r="F182" s="192" t="s">
        <v>257</v>
      </c>
      <c r="G182" s="193" t="s">
        <v>219</v>
      </c>
      <c r="H182" s="194">
        <v>1.1200000000000001</v>
      </c>
      <c r="I182" s="195"/>
      <c r="J182" s="196">
        <f>ROUND(I182*H182,2)</f>
        <v>0</v>
      </c>
      <c r="K182" s="192" t="s">
        <v>154</v>
      </c>
      <c r="L182" s="59"/>
      <c r="M182" s="197" t="s">
        <v>21</v>
      </c>
      <c r="N182" s="198" t="s">
        <v>46</v>
      </c>
      <c r="O182" s="40"/>
      <c r="P182" s="199">
        <f>O182*H182</f>
        <v>0</v>
      </c>
      <c r="Q182" s="199">
        <v>2.16</v>
      </c>
      <c r="R182" s="199">
        <f>Q182*H182</f>
        <v>2.4192000000000005</v>
      </c>
      <c r="S182" s="199">
        <v>0</v>
      </c>
      <c r="T182" s="200">
        <f>S182*H182</f>
        <v>0</v>
      </c>
      <c r="AR182" s="22" t="s">
        <v>166</v>
      </c>
      <c r="AT182" s="22" t="s">
        <v>150</v>
      </c>
      <c r="AU182" s="22" t="s">
        <v>85</v>
      </c>
      <c r="AY182" s="22" t="s">
        <v>147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22" t="s">
        <v>83</v>
      </c>
      <c r="BK182" s="201">
        <f>ROUND(I182*H182,2)</f>
        <v>0</v>
      </c>
      <c r="BL182" s="22" t="s">
        <v>166</v>
      </c>
      <c r="BM182" s="22" t="s">
        <v>1082</v>
      </c>
    </row>
    <row r="183" spans="2:65" s="11" customFormat="1">
      <c r="B183" s="202"/>
      <c r="C183" s="203"/>
      <c r="D183" s="204" t="s">
        <v>186</v>
      </c>
      <c r="E183" s="205" t="s">
        <v>21</v>
      </c>
      <c r="F183" s="206" t="s">
        <v>1083</v>
      </c>
      <c r="G183" s="203"/>
      <c r="H183" s="205" t="s">
        <v>21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186</v>
      </c>
      <c r="AU183" s="212" t="s">
        <v>85</v>
      </c>
      <c r="AV183" s="11" t="s">
        <v>83</v>
      </c>
      <c r="AW183" s="11" t="s">
        <v>38</v>
      </c>
      <c r="AX183" s="11" t="s">
        <v>75</v>
      </c>
      <c r="AY183" s="212" t="s">
        <v>147</v>
      </c>
    </row>
    <row r="184" spans="2:65" s="12" customFormat="1">
      <c r="B184" s="213"/>
      <c r="C184" s="214"/>
      <c r="D184" s="204" t="s">
        <v>186</v>
      </c>
      <c r="E184" s="215" t="s">
        <v>21</v>
      </c>
      <c r="F184" s="216" t="s">
        <v>1084</v>
      </c>
      <c r="G184" s="214"/>
      <c r="H184" s="217">
        <v>0.8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186</v>
      </c>
      <c r="AU184" s="223" t="s">
        <v>85</v>
      </c>
      <c r="AV184" s="12" t="s">
        <v>85</v>
      </c>
      <c r="AW184" s="12" t="s">
        <v>38</v>
      </c>
      <c r="AX184" s="12" t="s">
        <v>75</v>
      </c>
      <c r="AY184" s="223" t="s">
        <v>147</v>
      </c>
    </row>
    <row r="185" spans="2:65" s="11" customFormat="1">
      <c r="B185" s="202"/>
      <c r="C185" s="203"/>
      <c r="D185" s="204" t="s">
        <v>186</v>
      </c>
      <c r="E185" s="205" t="s">
        <v>21</v>
      </c>
      <c r="F185" s="206" t="s">
        <v>1085</v>
      </c>
      <c r="G185" s="203"/>
      <c r="H185" s="205" t="s">
        <v>21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186</v>
      </c>
      <c r="AU185" s="212" t="s">
        <v>85</v>
      </c>
      <c r="AV185" s="11" t="s">
        <v>83</v>
      </c>
      <c r="AW185" s="11" t="s">
        <v>38</v>
      </c>
      <c r="AX185" s="11" t="s">
        <v>75</v>
      </c>
      <c r="AY185" s="212" t="s">
        <v>147</v>
      </c>
    </row>
    <row r="186" spans="2:65" s="12" customFormat="1">
      <c r="B186" s="213"/>
      <c r="C186" s="214"/>
      <c r="D186" s="204" t="s">
        <v>186</v>
      </c>
      <c r="E186" s="215" t="s">
        <v>21</v>
      </c>
      <c r="F186" s="216" t="s">
        <v>1086</v>
      </c>
      <c r="G186" s="214"/>
      <c r="H186" s="217">
        <v>3.2000000000000001E-2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186</v>
      </c>
      <c r="AU186" s="223" t="s">
        <v>85</v>
      </c>
      <c r="AV186" s="12" t="s">
        <v>85</v>
      </c>
      <c r="AW186" s="12" t="s">
        <v>38</v>
      </c>
      <c r="AX186" s="12" t="s">
        <v>75</v>
      </c>
      <c r="AY186" s="223" t="s">
        <v>147</v>
      </c>
    </row>
    <row r="187" spans="2:65" s="11" customFormat="1">
      <c r="B187" s="202"/>
      <c r="C187" s="203"/>
      <c r="D187" s="204" t="s">
        <v>186</v>
      </c>
      <c r="E187" s="205" t="s">
        <v>21</v>
      </c>
      <c r="F187" s="206" t="s">
        <v>1035</v>
      </c>
      <c r="G187" s="203"/>
      <c r="H187" s="205" t="s">
        <v>21</v>
      </c>
      <c r="I187" s="207"/>
      <c r="J187" s="203"/>
      <c r="K187" s="203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186</v>
      </c>
      <c r="AU187" s="212" t="s">
        <v>85</v>
      </c>
      <c r="AV187" s="11" t="s">
        <v>83</v>
      </c>
      <c r="AW187" s="11" t="s">
        <v>38</v>
      </c>
      <c r="AX187" s="11" t="s">
        <v>75</v>
      </c>
      <c r="AY187" s="212" t="s">
        <v>147</v>
      </c>
    </row>
    <row r="188" spans="2:65" s="12" customFormat="1">
      <c r="B188" s="213"/>
      <c r="C188" s="214"/>
      <c r="D188" s="204" t="s">
        <v>186</v>
      </c>
      <c r="E188" s="215" t="s">
        <v>21</v>
      </c>
      <c r="F188" s="216" t="s">
        <v>1087</v>
      </c>
      <c r="G188" s="214"/>
      <c r="H188" s="217">
        <v>0.28799999999999998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186</v>
      </c>
      <c r="AU188" s="223" t="s">
        <v>85</v>
      </c>
      <c r="AV188" s="12" t="s">
        <v>85</v>
      </c>
      <c r="AW188" s="12" t="s">
        <v>38</v>
      </c>
      <c r="AX188" s="12" t="s">
        <v>75</v>
      </c>
      <c r="AY188" s="223" t="s">
        <v>147</v>
      </c>
    </row>
    <row r="189" spans="2:65" s="1" customFormat="1" ht="25.5" customHeight="1">
      <c r="B189" s="39"/>
      <c r="C189" s="190" t="s">
        <v>353</v>
      </c>
      <c r="D189" s="190" t="s">
        <v>150</v>
      </c>
      <c r="E189" s="191" t="s">
        <v>975</v>
      </c>
      <c r="F189" s="192" t="s">
        <v>976</v>
      </c>
      <c r="G189" s="193" t="s">
        <v>219</v>
      </c>
      <c r="H189" s="194">
        <v>10.096</v>
      </c>
      <c r="I189" s="195"/>
      <c r="J189" s="196">
        <f>ROUND(I189*H189,2)</f>
        <v>0</v>
      </c>
      <c r="K189" s="192" t="s">
        <v>154</v>
      </c>
      <c r="L189" s="59"/>
      <c r="M189" s="197" t="s">
        <v>21</v>
      </c>
      <c r="N189" s="198" t="s">
        <v>46</v>
      </c>
      <c r="O189" s="40"/>
      <c r="P189" s="199">
        <f>O189*H189</f>
        <v>0</v>
      </c>
      <c r="Q189" s="199">
        <v>2.45329</v>
      </c>
      <c r="R189" s="199">
        <f>Q189*H189</f>
        <v>24.768415839999999</v>
      </c>
      <c r="S189" s="199">
        <v>0</v>
      </c>
      <c r="T189" s="200">
        <f>S189*H189</f>
        <v>0</v>
      </c>
      <c r="AR189" s="22" t="s">
        <v>166</v>
      </c>
      <c r="AT189" s="22" t="s">
        <v>150</v>
      </c>
      <c r="AU189" s="22" t="s">
        <v>85</v>
      </c>
      <c r="AY189" s="22" t="s">
        <v>147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22" t="s">
        <v>83</v>
      </c>
      <c r="BK189" s="201">
        <f>ROUND(I189*H189,2)</f>
        <v>0</v>
      </c>
      <c r="BL189" s="22" t="s">
        <v>166</v>
      </c>
      <c r="BM189" s="22" t="s">
        <v>1088</v>
      </c>
    </row>
    <row r="190" spans="2:65" s="11" customFormat="1">
      <c r="B190" s="202"/>
      <c r="C190" s="203"/>
      <c r="D190" s="204" t="s">
        <v>186</v>
      </c>
      <c r="E190" s="205" t="s">
        <v>21</v>
      </c>
      <c r="F190" s="206" t="s">
        <v>1083</v>
      </c>
      <c r="G190" s="203"/>
      <c r="H190" s="205" t="s">
        <v>21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186</v>
      </c>
      <c r="AU190" s="212" t="s">
        <v>85</v>
      </c>
      <c r="AV190" s="11" t="s">
        <v>83</v>
      </c>
      <c r="AW190" s="11" t="s">
        <v>38</v>
      </c>
      <c r="AX190" s="11" t="s">
        <v>75</v>
      </c>
      <c r="AY190" s="212" t="s">
        <v>147</v>
      </c>
    </row>
    <row r="191" spans="2:65" s="12" customFormat="1">
      <c r="B191" s="213"/>
      <c r="C191" s="214"/>
      <c r="D191" s="204" t="s">
        <v>186</v>
      </c>
      <c r="E191" s="215" t="s">
        <v>21</v>
      </c>
      <c r="F191" s="216" t="s">
        <v>1089</v>
      </c>
      <c r="G191" s="214"/>
      <c r="H191" s="217">
        <v>6.4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186</v>
      </c>
      <c r="AU191" s="223" t="s">
        <v>85</v>
      </c>
      <c r="AV191" s="12" t="s">
        <v>85</v>
      </c>
      <c r="AW191" s="12" t="s">
        <v>38</v>
      </c>
      <c r="AX191" s="12" t="s">
        <v>75</v>
      </c>
      <c r="AY191" s="223" t="s">
        <v>147</v>
      </c>
    </row>
    <row r="192" spans="2:65" s="11" customFormat="1">
      <c r="B192" s="202"/>
      <c r="C192" s="203"/>
      <c r="D192" s="204" t="s">
        <v>186</v>
      </c>
      <c r="E192" s="205" t="s">
        <v>21</v>
      </c>
      <c r="F192" s="206" t="s">
        <v>1085</v>
      </c>
      <c r="G192" s="203"/>
      <c r="H192" s="205" t="s">
        <v>21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186</v>
      </c>
      <c r="AU192" s="212" t="s">
        <v>85</v>
      </c>
      <c r="AV192" s="11" t="s">
        <v>83</v>
      </c>
      <c r="AW192" s="11" t="s">
        <v>38</v>
      </c>
      <c r="AX192" s="11" t="s">
        <v>75</v>
      </c>
      <c r="AY192" s="212" t="s">
        <v>147</v>
      </c>
    </row>
    <row r="193" spans="2:65" s="12" customFormat="1">
      <c r="B193" s="213"/>
      <c r="C193" s="214"/>
      <c r="D193" s="204" t="s">
        <v>186</v>
      </c>
      <c r="E193" s="215" t="s">
        <v>21</v>
      </c>
      <c r="F193" s="216" t="s">
        <v>1090</v>
      </c>
      <c r="G193" s="214"/>
      <c r="H193" s="217">
        <v>0.24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186</v>
      </c>
      <c r="AU193" s="223" t="s">
        <v>85</v>
      </c>
      <c r="AV193" s="12" t="s">
        <v>85</v>
      </c>
      <c r="AW193" s="12" t="s">
        <v>38</v>
      </c>
      <c r="AX193" s="12" t="s">
        <v>75</v>
      </c>
      <c r="AY193" s="223" t="s">
        <v>147</v>
      </c>
    </row>
    <row r="194" spans="2:65" s="11" customFormat="1">
      <c r="B194" s="202"/>
      <c r="C194" s="203"/>
      <c r="D194" s="204" t="s">
        <v>186</v>
      </c>
      <c r="E194" s="205" t="s">
        <v>21</v>
      </c>
      <c r="F194" s="206" t="s">
        <v>1035</v>
      </c>
      <c r="G194" s="203"/>
      <c r="H194" s="205" t="s">
        <v>21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186</v>
      </c>
      <c r="AU194" s="212" t="s">
        <v>85</v>
      </c>
      <c r="AV194" s="11" t="s">
        <v>83</v>
      </c>
      <c r="AW194" s="11" t="s">
        <v>38</v>
      </c>
      <c r="AX194" s="11" t="s">
        <v>75</v>
      </c>
      <c r="AY194" s="212" t="s">
        <v>147</v>
      </c>
    </row>
    <row r="195" spans="2:65" s="12" customFormat="1">
      <c r="B195" s="213"/>
      <c r="C195" s="214"/>
      <c r="D195" s="204" t="s">
        <v>186</v>
      </c>
      <c r="E195" s="215" t="s">
        <v>21</v>
      </c>
      <c r="F195" s="216" t="s">
        <v>1091</v>
      </c>
      <c r="G195" s="214"/>
      <c r="H195" s="217">
        <v>3.456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186</v>
      </c>
      <c r="AU195" s="223" t="s">
        <v>85</v>
      </c>
      <c r="AV195" s="12" t="s">
        <v>85</v>
      </c>
      <c r="AW195" s="12" t="s">
        <v>38</v>
      </c>
      <c r="AX195" s="12" t="s">
        <v>75</v>
      </c>
      <c r="AY195" s="223" t="s">
        <v>147</v>
      </c>
    </row>
    <row r="196" spans="2:65" s="1" customFormat="1" ht="16.5" customHeight="1">
      <c r="B196" s="39"/>
      <c r="C196" s="190" t="s">
        <v>360</v>
      </c>
      <c r="D196" s="190" t="s">
        <v>150</v>
      </c>
      <c r="E196" s="191" t="s">
        <v>266</v>
      </c>
      <c r="F196" s="192" t="s">
        <v>267</v>
      </c>
      <c r="G196" s="193" t="s">
        <v>268</v>
      </c>
      <c r="H196" s="194">
        <v>27.84</v>
      </c>
      <c r="I196" s="195"/>
      <c r="J196" s="196">
        <f>ROUND(I196*H196,2)</f>
        <v>0</v>
      </c>
      <c r="K196" s="192" t="s">
        <v>154</v>
      </c>
      <c r="L196" s="59"/>
      <c r="M196" s="197" t="s">
        <v>21</v>
      </c>
      <c r="N196" s="198" t="s">
        <v>46</v>
      </c>
      <c r="O196" s="40"/>
      <c r="P196" s="199">
        <f>O196*H196</f>
        <v>0</v>
      </c>
      <c r="Q196" s="199">
        <v>2.64E-3</v>
      </c>
      <c r="R196" s="199">
        <f>Q196*H196</f>
        <v>7.3497599999999996E-2</v>
      </c>
      <c r="S196" s="199">
        <v>0</v>
      </c>
      <c r="T196" s="200">
        <f>S196*H196</f>
        <v>0</v>
      </c>
      <c r="AR196" s="22" t="s">
        <v>166</v>
      </c>
      <c r="AT196" s="22" t="s">
        <v>150</v>
      </c>
      <c r="AU196" s="22" t="s">
        <v>85</v>
      </c>
      <c r="AY196" s="22" t="s">
        <v>147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2" t="s">
        <v>83</v>
      </c>
      <c r="BK196" s="201">
        <f>ROUND(I196*H196,2)</f>
        <v>0</v>
      </c>
      <c r="BL196" s="22" t="s">
        <v>166</v>
      </c>
      <c r="BM196" s="22" t="s">
        <v>1092</v>
      </c>
    </row>
    <row r="197" spans="2:65" s="11" customFormat="1">
      <c r="B197" s="202"/>
      <c r="C197" s="203"/>
      <c r="D197" s="204" t="s">
        <v>186</v>
      </c>
      <c r="E197" s="205" t="s">
        <v>21</v>
      </c>
      <c r="F197" s="206" t="s">
        <v>1083</v>
      </c>
      <c r="G197" s="203"/>
      <c r="H197" s="205" t="s">
        <v>21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186</v>
      </c>
      <c r="AU197" s="212" t="s">
        <v>85</v>
      </c>
      <c r="AV197" s="11" t="s">
        <v>83</v>
      </c>
      <c r="AW197" s="11" t="s">
        <v>38</v>
      </c>
      <c r="AX197" s="11" t="s">
        <v>75</v>
      </c>
      <c r="AY197" s="212" t="s">
        <v>147</v>
      </c>
    </row>
    <row r="198" spans="2:65" s="12" customFormat="1">
      <c r="B198" s="213"/>
      <c r="C198" s="214"/>
      <c r="D198" s="204" t="s">
        <v>186</v>
      </c>
      <c r="E198" s="215" t="s">
        <v>21</v>
      </c>
      <c r="F198" s="216" t="s">
        <v>1093</v>
      </c>
      <c r="G198" s="214"/>
      <c r="H198" s="217">
        <v>24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186</v>
      </c>
      <c r="AU198" s="223" t="s">
        <v>85</v>
      </c>
      <c r="AV198" s="12" t="s">
        <v>85</v>
      </c>
      <c r="AW198" s="12" t="s">
        <v>38</v>
      </c>
      <c r="AX198" s="12" t="s">
        <v>75</v>
      </c>
      <c r="AY198" s="223" t="s">
        <v>147</v>
      </c>
    </row>
    <row r="199" spans="2:65" s="11" customFormat="1">
      <c r="B199" s="202"/>
      <c r="C199" s="203"/>
      <c r="D199" s="204" t="s">
        <v>186</v>
      </c>
      <c r="E199" s="205" t="s">
        <v>21</v>
      </c>
      <c r="F199" s="206" t="s">
        <v>1085</v>
      </c>
      <c r="G199" s="203"/>
      <c r="H199" s="205" t="s">
        <v>21</v>
      </c>
      <c r="I199" s="207"/>
      <c r="J199" s="203"/>
      <c r="K199" s="203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186</v>
      </c>
      <c r="AU199" s="212" t="s">
        <v>85</v>
      </c>
      <c r="AV199" s="11" t="s">
        <v>83</v>
      </c>
      <c r="AW199" s="11" t="s">
        <v>38</v>
      </c>
      <c r="AX199" s="11" t="s">
        <v>75</v>
      </c>
      <c r="AY199" s="212" t="s">
        <v>147</v>
      </c>
    </row>
    <row r="200" spans="2:65" s="12" customFormat="1">
      <c r="B200" s="213"/>
      <c r="C200" s="214"/>
      <c r="D200" s="204" t="s">
        <v>186</v>
      </c>
      <c r="E200" s="215" t="s">
        <v>21</v>
      </c>
      <c r="F200" s="216" t="s">
        <v>1094</v>
      </c>
      <c r="G200" s="214"/>
      <c r="H200" s="217">
        <v>0.96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186</v>
      </c>
      <c r="AU200" s="223" t="s">
        <v>85</v>
      </c>
      <c r="AV200" s="12" t="s">
        <v>85</v>
      </c>
      <c r="AW200" s="12" t="s">
        <v>38</v>
      </c>
      <c r="AX200" s="12" t="s">
        <v>75</v>
      </c>
      <c r="AY200" s="223" t="s">
        <v>147</v>
      </c>
    </row>
    <row r="201" spans="2:65" s="11" customFormat="1">
      <c r="B201" s="202"/>
      <c r="C201" s="203"/>
      <c r="D201" s="204" t="s">
        <v>186</v>
      </c>
      <c r="E201" s="205" t="s">
        <v>21</v>
      </c>
      <c r="F201" s="206" t="s">
        <v>1035</v>
      </c>
      <c r="G201" s="203"/>
      <c r="H201" s="205" t="s">
        <v>21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186</v>
      </c>
      <c r="AU201" s="212" t="s">
        <v>85</v>
      </c>
      <c r="AV201" s="11" t="s">
        <v>83</v>
      </c>
      <c r="AW201" s="11" t="s">
        <v>38</v>
      </c>
      <c r="AX201" s="11" t="s">
        <v>75</v>
      </c>
      <c r="AY201" s="212" t="s">
        <v>147</v>
      </c>
    </row>
    <row r="202" spans="2:65" s="12" customFormat="1">
      <c r="B202" s="213"/>
      <c r="C202" s="214"/>
      <c r="D202" s="204" t="s">
        <v>186</v>
      </c>
      <c r="E202" s="215" t="s">
        <v>21</v>
      </c>
      <c r="F202" s="216" t="s">
        <v>1095</v>
      </c>
      <c r="G202" s="214"/>
      <c r="H202" s="217">
        <v>2.88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186</v>
      </c>
      <c r="AU202" s="223" t="s">
        <v>85</v>
      </c>
      <c r="AV202" s="12" t="s">
        <v>85</v>
      </c>
      <c r="AW202" s="12" t="s">
        <v>38</v>
      </c>
      <c r="AX202" s="12" t="s">
        <v>75</v>
      </c>
      <c r="AY202" s="223" t="s">
        <v>147</v>
      </c>
    </row>
    <row r="203" spans="2:65" s="1" customFormat="1" ht="16.5" customHeight="1">
      <c r="B203" s="39"/>
      <c r="C203" s="190" t="s">
        <v>366</v>
      </c>
      <c r="D203" s="190" t="s">
        <v>150</v>
      </c>
      <c r="E203" s="191" t="s">
        <v>273</v>
      </c>
      <c r="F203" s="192" t="s">
        <v>274</v>
      </c>
      <c r="G203" s="193" t="s">
        <v>268</v>
      </c>
      <c r="H203" s="194">
        <v>27.84</v>
      </c>
      <c r="I203" s="195"/>
      <c r="J203" s="196">
        <f>ROUND(I203*H203,2)</f>
        <v>0</v>
      </c>
      <c r="K203" s="192" t="s">
        <v>154</v>
      </c>
      <c r="L203" s="59"/>
      <c r="M203" s="197" t="s">
        <v>21</v>
      </c>
      <c r="N203" s="198" t="s">
        <v>46</v>
      </c>
      <c r="O203" s="40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AR203" s="22" t="s">
        <v>166</v>
      </c>
      <c r="AT203" s="22" t="s">
        <v>150</v>
      </c>
      <c r="AU203" s="22" t="s">
        <v>85</v>
      </c>
      <c r="AY203" s="22" t="s">
        <v>147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22" t="s">
        <v>83</v>
      </c>
      <c r="BK203" s="201">
        <f>ROUND(I203*H203,2)</f>
        <v>0</v>
      </c>
      <c r="BL203" s="22" t="s">
        <v>166</v>
      </c>
      <c r="BM203" s="22" t="s">
        <v>1096</v>
      </c>
    </row>
    <row r="204" spans="2:65" s="11" customFormat="1">
      <c r="B204" s="202"/>
      <c r="C204" s="203"/>
      <c r="D204" s="204" t="s">
        <v>186</v>
      </c>
      <c r="E204" s="205" t="s">
        <v>21</v>
      </c>
      <c r="F204" s="206" t="s">
        <v>276</v>
      </c>
      <c r="G204" s="203"/>
      <c r="H204" s="205" t="s">
        <v>21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186</v>
      </c>
      <c r="AU204" s="212" t="s">
        <v>85</v>
      </c>
      <c r="AV204" s="11" t="s">
        <v>83</v>
      </c>
      <c r="AW204" s="11" t="s">
        <v>38</v>
      </c>
      <c r="AX204" s="11" t="s">
        <v>75</v>
      </c>
      <c r="AY204" s="212" t="s">
        <v>147</v>
      </c>
    </row>
    <row r="205" spans="2:65" s="12" customFormat="1">
      <c r="B205" s="213"/>
      <c r="C205" s="214"/>
      <c r="D205" s="204" t="s">
        <v>186</v>
      </c>
      <c r="E205" s="215" t="s">
        <v>21</v>
      </c>
      <c r="F205" s="216" t="s">
        <v>1097</v>
      </c>
      <c r="G205" s="214"/>
      <c r="H205" s="217">
        <v>27.84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186</v>
      </c>
      <c r="AU205" s="223" t="s">
        <v>85</v>
      </c>
      <c r="AV205" s="12" t="s">
        <v>85</v>
      </c>
      <c r="AW205" s="12" t="s">
        <v>38</v>
      </c>
      <c r="AX205" s="12" t="s">
        <v>75</v>
      </c>
      <c r="AY205" s="223" t="s">
        <v>147</v>
      </c>
    </row>
    <row r="206" spans="2:65" s="1" customFormat="1" ht="38.25" customHeight="1">
      <c r="B206" s="39"/>
      <c r="C206" s="190" t="s">
        <v>254</v>
      </c>
      <c r="D206" s="190" t="s">
        <v>150</v>
      </c>
      <c r="E206" s="191" t="s">
        <v>284</v>
      </c>
      <c r="F206" s="192" t="s">
        <v>285</v>
      </c>
      <c r="G206" s="193" t="s">
        <v>281</v>
      </c>
      <c r="H206" s="194">
        <v>2</v>
      </c>
      <c r="I206" s="195"/>
      <c r="J206" s="196">
        <f>ROUND(I206*H206,2)</f>
        <v>0</v>
      </c>
      <c r="K206" s="192" t="s">
        <v>154</v>
      </c>
      <c r="L206" s="59"/>
      <c r="M206" s="197" t="s">
        <v>21</v>
      </c>
      <c r="N206" s="198" t="s">
        <v>46</v>
      </c>
      <c r="O206" s="40"/>
      <c r="P206" s="199">
        <f>O206*H206</f>
        <v>0</v>
      </c>
      <c r="Q206" s="199">
        <v>4.9800000000000001E-3</v>
      </c>
      <c r="R206" s="199">
        <f>Q206*H206</f>
        <v>9.9600000000000001E-3</v>
      </c>
      <c r="S206" s="199">
        <v>0</v>
      </c>
      <c r="T206" s="200">
        <f>S206*H206</f>
        <v>0</v>
      </c>
      <c r="AR206" s="22" t="s">
        <v>166</v>
      </c>
      <c r="AT206" s="22" t="s">
        <v>150</v>
      </c>
      <c r="AU206" s="22" t="s">
        <v>85</v>
      </c>
      <c r="AY206" s="22" t="s">
        <v>147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83</v>
      </c>
      <c r="BK206" s="201">
        <f>ROUND(I206*H206,2)</f>
        <v>0</v>
      </c>
      <c r="BL206" s="22" t="s">
        <v>166</v>
      </c>
      <c r="BM206" s="22" t="s">
        <v>1098</v>
      </c>
    </row>
    <row r="207" spans="2:65" s="11" customFormat="1">
      <c r="B207" s="202"/>
      <c r="C207" s="203"/>
      <c r="D207" s="204" t="s">
        <v>186</v>
      </c>
      <c r="E207" s="205" t="s">
        <v>21</v>
      </c>
      <c r="F207" s="206" t="s">
        <v>1085</v>
      </c>
      <c r="G207" s="203"/>
      <c r="H207" s="205" t="s">
        <v>21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186</v>
      </c>
      <c r="AU207" s="212" t="s">
        <v>85</v>
      </c>
      <c r="AV207" s="11" t="s">
        <v>83</v>
      </c>
      <c r="AW207" s="11" t="s">
        <v>38</v>
      </c>
      <c r="AX207" s="11" t="s">
        <v>75</v>
      </c>
      <c r="AY207" s="212" t="s">
        <v>147</v>
      </c>
    </row>
    <row r="208" spans="2:65" s="12" customFormat="1">
      <c r="B208" s="213"/>
      <c r="C208" s="214"/>
      <c r="D208" s="204" t="s">
        <v>186</v>
      </c>
      <c r="E208" s="215" t="s">
        <v>21</v>
      </c>
      <c r="F208" s="216" t="s">
        <v>85</v>
      </c>
      <c r="G208" s="214"/>
      <c r="H208" s="217">
        <v>2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186</v>
      </c>
      <c r="AU208" s="223" t="s">
        <v>85</v>
      </c>
      <c r="AV208" s="12" t="s">
        <v>85</v>
      </c>
      <c r="AW208" s="12" t="s">
        <v>38</v>
      </c>
      <c r="AX208" s="12" t="s">
        <v>75</v>
      </c>
      <c r="AY208" s="223" t="s">
        <v>147</v>
      </c>
    </row>
    <row r="209" spans="2:65" s="1" customFormat="1" ht="38.25" customHeight="1">
      <c r="B209" s="39"/>
      <c r="C209" s="190" t="s">
        <v>377</v>
      </c>
      <c r="D209" s="190" t="s">
        <v>150</v>
      </c>
      <c r="E209" s="191" t="s">
        <v>288</v>
      </c>
      <c r="F209" s="192" t="s">
        <v>289</v>
      </c>
      <c r="G209" s="193" t="s">
        <v>281</v>
      </c>
      <c r="H209" s="194">
        <v>50</v>
      </c>
      <c r="I209" s="195"/>
      <c r="J209" s="196">
        <f>ROUND(I209*H209,2)</f>
        <v>0</v>
      </c>
      <c r="K209" s="192" t="s">
        <v>154</v>
      </c>
      <c r="L209" s="59"/>
      <c r="M209" s="197" t="s">
        <v>21</v>
      </c>
      <c r="N209" s="198" t="s">
        <v>46</v>
      </c>
      <c r="O209" s="40"/>
      <c r="P209" s="199">
        <f>O209*H209</f>
        <v>0</v>
      </c>
      <c r="Q209" s="199">
        <v>9.4000000000000004E-3</v>
      </c>
      <c r="R209" s="199">
        <f>Q209*H209</f>
        <v>0.47000000000000003</v>
      </c>
      <c r="S209" s="199">
        <v>0</v>
      </c>
      <c r="T209" s="200">
        <f>S209*H209</f>
        <v>0</v>
      </c>
      <c r="AR209" s="22" t="s">
        <v>166</v>
      </c>
      <c r="AT209" s="22" t="s">
        <v>150</v>
      </c>
      <c r="AU209" s="22" t="s">
        <v>85</v>
      </c>
      <c r="AY209" s="22" t="s">
        <v>147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22" t="s">
        <v>83</v>
      </c>
      <c r="BK209" s="201">
        <f>ROUND(I209*H209,2)</f>
        <v>0</v>
      </c>
      <c r="BL209" s="22" t="s">
        <v>166</v>
      </c>
      <c r="BM209" s="22" t="s">
        <v>1099</v>
      </c>
    </row>
    <row r="210" spans="2:65" s="11" customFormat="1">
      <c r="B210" s="202"/>
      <c r="C210" s="203"/>
      <c r="D210" s="204" t="s">
        <v>186</v>
      </c>
      <c r="E210" s="205" t="s">
        <v>21</v>
      </c>
      <c r="F210" s="206" t="s">
        <v>1083</v>
      </c>
      <c r="G210" s="203"/>
      <c r="H210" s="205" t="s">
        <v>21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186</v>
      </c>
      <c r="AU210" s="212" t="s">
        <v>85</v>
      </c>
      <c r="AV210" s="11" t="s">
        <v>83</v>
      </c>
      <c r="AW210" s="11" t="s">
        <v>38</v>
      </c>
      <c r="AX210" s="11" t="s">
        <v>75</v>
      </c>
      <c r="AY210" s="212" t="s">
        <v>147</v>
      </c>
    </row>
    <row r="211" spans="2:65" s="12" customFormat="1">
      <c r="B211" s="213"/>
      <c r="C211" s="214"/>
      <c r="D211" s="204" t="s">
        <v>186</v>
      </c>
      <c r="E211" s="215" t="s">
        <v>21</v>
      </c>
      <c r="F211" s="216" t="s">
        <v>727</v>
      </c>
      <c r="G211" s="214"/>
      <c r="H211" s="217">
        <v>50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186</v>
      </c>
      <c r="AU211" s="223" t="s">
        <v>85</v>
      </c>
      <c r="AV211" s="12" t="s">
        <v>85</v>
      </c>
      <c r="AW211" s="12" t="s">
        <v>38</v>
      </c>
      <c r="AX211" s="12" t="s">
        <v>75</v>
      </c>
      <c r="AY211" s="223" t="s">
        <v>147</v>
      </c>
    </row>
    <row r="212" spans="2:65" s="1" customFormat="1" ht="16.5" customHeight="1">
      <c r="B212" s="39"/>
      <c r="C212" s="190" t="s">
        <v>382</v>
      </c>
      <c r="D212" s="190" t="s">
        <v>150</v>
      </c>
      <c r="E212" s="191" t="s">
        <v>1100</v>
      </c>
      <c r="F212" s="192" t="s">
        <v>1101</v>
      </c>
      <c r="G212" s="193" t="s">
        <v>250</v>
      </c>
      <c r="H212" s="194">
        <v>0.104</v>
      </c>
      <c r="I212" s="195"/>
      <c r="J212" s="196">
        <f>ROUND(I212*H212,2)</f>
        <v>0</v>
      </c>
      <c r="K212" s="192" t="s">
        <v>154</v>
      </c>
      <c r="L212" s="59"/>
      <c r="M212" s="197" t="s">
        <v>21</v>
      </c>
      <c r="N212" s="198" t="s">
        <v>46</v>
      </c>
      <c r="O212" s="40"/>
      <c r="P212" s="199">
        <f>O212*H212</f>
        <v>0</v>
      </c>
      <c r="Q212" s="199">
        <v>1.0475300000000001</v>
      </c>
      <c r="R212" s="199">
        <f>Q212*H212</f>
        <v>0.10894312</v>
      </c>
      <c r="S212" s="199">
        <v>0</v>
      </c>
      <c r="T212" s="200">
        <f>S212*H212</f>
        <v>0</v>
      </c>
      <c r="AR212" s="22" t="s">
        <v>166</v>
      </c>
      <c r="AT212" s="22" t="s">
        <v>150</v>
      </c>
      <c r="AU212" s="22" t="s">
        <v>85</v>
      </c>
      <c r="AY212" s="22" t="s">
        <v>147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22" t="s">
        <v>83</v>
      </c>
      <c r="BK212" s="201">
        <f>ROUND(I212*H212,2)</f>
        <v>0</v>
      </c>
      <c r="BL212" s="22" t="s">
        <v>166</v>
      </c>
      <c r="BM212" s="22" t="s">
        <v>1102</v>
      </c>
    </row>
    <row r="213" spans="2:65" s="11" customFormat="1">
      <c r="B213" s="202"/>
      <c r="C213" s="203"/>
      <c r="D213" s="204" t="s">
        <v>186</v>
      </c>
      <c r="E213" s="205" t="s">
        <v>21</v>
      </c>
      <c r="F213" s="206" t="s">
        <v>1035</v>
      </c>
      <c r="G213" s="203"/>
      <c r="H213" s="205" t="s">
        <v>21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186</v>
      </c>
      <c r="AU213" s="212" t="s">
        <v>85</v>
      </c>
      <c r="AV213" s="11" t="s">
        <v>83</v>
      </c>
      <c r="AW213" s="11" t="s">
        <v>38</v>
      </c>
      <c r="AX213" s="11" t="s">
        <v>75</v>
      </c>
      <c r="AY213" s="212" t="s">
        <v>147</v>
      </c>
    </row>
    <row r="214" spans="2:65" s="12" customFormat="1">
      <c r="B214" s="213"/>
      <c r="C214" s="214"/>
      <c r="D214" s="204" t="s">
        <v>186</v>
      </c>
      <c r="E214" s="215" t="s">
        <v>21</v>
      </c>
      <c r="F214" s="216" t="s">
        <v>1103</v>
      </c>
      <c r="G214" s="214"/>
      <c r="H214" s="217">
        <v>0.104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186</v>
      </c>
      <c r="AU214" s="223" t="s">
        <v>85</v>
      </c>
      <c r="AV214" s="12" t="s">
        <v>85</v>
      </c>
      <c r="AW214" s="12" t="s">
        <v>38</v>
      </c>
      <c r="AX214" s="12" t="s">
        <v>75</v>
      </c>
      <c r="AY214" s="223" t="s">
        <v>147</v>
      </c>
    </row>
    <row r="215" spans="2:65" s="10" customFormat="1" ht="29.85" customHeight="1">
      <c r="B215" s="174"/>
      <c r="C215" s="175"/>
      <c r="D215" s="176" t="s">
        <v>74</v>
      </c>
      <c r="E215" s="188" t="s">
        <v>166</v>
      </c>
      <c r="F215" s="188" t="s">
        <v>705</v>
      </c>
      <c r="G215" s="175"/>
      <c r="H215" s="175"/>
      <c r="I215" s="178"/>
      <c r="J215" s="189">
        <f>BK215</f>
        <v>0</v>
      </c>
      <c r="K215" s="175"/>
      <c r="L215" s="180"/>
      <c r="M215" s="181"/>
      <c r="N215" s="182"/>
      <c r="O215" s="182"/>
      <c r="P215" s="183">
        <f>P216</f>
        <v>0</v>
      </c>
      <c r="Q215" s="182"/>
      <c r="R215" s="183">
        <f>R216</f>
        <v>0</v>
      </c>
      <c r="S215" s="182"/>
      <c r="T215" s="184">
        <f>T216</f>
        <v>0</v>
      </c>
      <c r="AR215" s="185" t="s">
        <v>83</v>
      </c>
      <c r="AT215" s="186" t="s">
        <v>74</v>
      </c>
      <c r="AU215" s="186" t="s">
        <v>83</v>
      </c>
      <c r="AY215" s="185" t="s">
        <v>147</v>
      </c>
      <c r="BK215" s="187">
        <f>BK216</f>
        <v>0</v>
      </c>
    </row>
    <row r="216" spans="2:65" s="10" customFormat="1" ht="14.85" customHeight="1">
      <c r="B216" s="174"/>
      <c r="C216" s="175"/>
      <c r="D216" s="176" t="s">
        <v>74</v>
      </c>
      <c r="E216" s="188" t="s">
        <v>697</v>
      </c>
      <c r="F216" s="188" t="s">
        <v>706</v>
      </c>
      <c r="G216" s="175"/>
      <c r="H216" s="175"/>
      <c r="I216" s="178"/>
      <c r="J216" s="189">
        <f>BK216</f>
        <v>0</v>
      </c>
      <c r="K216" s="175"/>
      <c r="L216" s="180"/>
      <c r="M216" s="181"/>
      <c r="N216" s="182"/>
      <c r="O216" s="182"/>
      <c r="P216" s="183">
        <f>SUM(P217:P219)</f>
        <v>0</v>
      </c>
      <c r="Q216" s="182"/>
      <c r="R216" s="183">
        <f>SUM(R217:R219)</f>
        <v>0</v>
      </c>
      <c r="S216" s="182"/>
      <c r="T216" s="184">
        <f>SUM(T217:T219)</f>
        <v>0</v>
      </c>
      <c r="AR216" s="185" t="s">
        <v>83</v>
      </c>
      <c r="AT216" s="186" t="s">
        <v>74</v>
      </c>
      <c r="AU216" s="186" t="s">
        <v>85</v>
      </c>
      <c r="AY216" s="185" t="s">
        <v>147</v>
      </c>
      <c r="BK216" s="187">
        <f>SUM(BK217:BK219)</f>
        <v>0</v>
      </c>
    </row>
    <row r="217" spans="2:65" s="1" customFormat="1" ht="25.5" customHeight="1">
      <c r="B217" s="39"/>
      <c r="C217" s="190" t="s">
        <v>584</v>
      </c>
      <c r="D217" s="190" t="s">
        <v>150</v>
      </c>
      <c r="E217" s="191" t="s">
        <v>1104</v>
      </c>
      <c r="F217" s="192" t="s">
        <v>1105</v>
      </c>
      <c r="G217" s="193" t="s">
        <v>219</v>
      </c>
      <c r="H217" s="194">
        <v>1.44</v>
      </c>
      <c r="I217" s="195"/>
      <c r="J217" s="196">
        <f>ROUND(I217*H217,2)</f>
        <v>0</v>
      </c>
      <c r="K217" s="192" t="s">
        <v>154</v>
      </c>
      <c r="L217" s="59"/>
      <c r="M217" s="197" t="s">
        <v>21</v>
      </c>
      <c r="N217" s="198" t="s">
        <v>46</v>
      </c>
      <c r="O217" s="4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22" t="s">
        <v>166</v>
      </c>
      <c r="AT217" s="22" t="s">
        <v>150</v>
      </c>
      <c r="AU217" s="22" t="s">
        <v>160</v>
      </c>
      <c r="AY217" s="22" t="s">
        <v>147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83</v>
      </c>
      <c r="BK217" s="201">
        <f>ROUND(I217*H217,2)</f>
        <v>0</v>
      </c>
      <c r="BL217" s="22" t="s">
        <v>166</v>
      </c>
      <c r="BM217" s="22" t="s">
        <v>1106</v>
      </c>
    </row>
    <row r="218" spans="2:65" s="11" customFormat="1">
      <c r="B218" s="202"/>
      <c r="C218" s="203"/>
      <c r="D218" s="204" t="s">
        <v>186</v>
      </c>
      <c r="E218" s="205" t="s">
        <v>21</v>
      </c>
      <c r="F218" s="206" t="s">
        <v>1020</v>
      </c>
      <c r="G218" s="203"/>
      <c r="H218" s="205" t="s">
        <v>21</v>
      </c>
      <c r="I218" s="207"/>
      <c r="J218" s="203"/>
      <c r="K218" s="203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186</v>
      </c>
      <c r="AU218" s="212" t="s">
        <v>160</v>
      </c>
      <c r="AV218" s="11" t="s">
        <v>83</v>
      </c>
      <c r="AW218" s="11" t="s">
        <v>38</v>
      </c>
      <c r="AX218" s="11" t="s">
        <v>75</v>
      </c>
      <c r="AY218" s="212" t="s">
        <v>147</v>
      </c>
    </row>
    <row r="219" spans="2:65" s="12" customFormat="1">
      <c r="B219" s="213"/>
      <c r="C219" s="214"/>
      <c r="D219" s="204" t="s">
        <v>186</v>
      </c>
      <c r="E219" s="215" t="s">
        <v>21</v>
      </c>
      <c r="F219" s="216" t="s">
        <v>1107</v>
      </c>
      <c r="G219" s="214"/>
      <c r="H219" s="217">
        <v>1.44</v>
      </c>
      <c r="I219" s="218"/>
      <c r="J219" s="214"/>
      <c r="K219" s="214"/>
      <c r="L219" s="219"/>
      <c r="M219" s="220"/>
      <c r="N219" s="221"/>
      <c r="O219" s="221"/>
      <c r="P219" s="221"/>
      <c r="Q219" s="221"/>
      <c r="R219" s="221"/>
      <c r="S219" s="221"/>
      <c r="T219" s="222"/>
      <c r="AT219" s="223" t="s">
        <v>186</v>
      </c>
      <c r="AU219" s="223" t="s">
        <v>160</v>
      </c>
      <c r="AV219" s="12" t="s">
        <v>85</v>
      </c>
      <c r="AW219" s="12" t="s">
        <v>38</v>
      </c>
      <c r="AX219" s="12" t="s">
        <v>75</v>
      </c>
      <c r="AY219" s="223" t="s">
        <v>147</v>
      </c>
    </row>
    <row r="220" spans="2:65" s="10" customFormat="1" ht="29.85" customHeight="1">
      <c r="B220" s="174"/>
      <c r="C220" s="175"/>
      <c r="D220" s="176" t="s">
        <v>74</v>
      </c>
      <c r="E220" s="188" t="s">
        <v>146</v>
      </c>
      <c r="F220" s="188" t="s">
        <v>301</v>
      </c>
      <c r="G220" s="175"/>
      <c r="H220" s="175"/>
      <c r="I220" s="178"/>
      <c r="J220" s="189">
        <f>BK220</f>
        <v>0</v>
      </c>
      <c r="K220" s="175"/>
      <c r="L220" s="180"/>
      <c r="M220" s="181"/>
      <c r="N220" s="182"/>
      <c r="O220" s="182"/>
      <c r="P220" s="183">
        <f>P221+P234+P244+P256</f>
        <v>0</v>
      </c>
      <c r="Q220" s="182"/>
      <c r="R220" s="183">
        <f>R221+R234+R244+R256</f>
        <v>48.111060000000002</v>
      </c>
      <c r="S220" s="182"/>
      <c r="T220" s="184">
        <f>T221+T234+T244+T256</f>
        <v>0</v>
      </c>
      <c r="AR220" s="185" t="s">
        <v>83</v>
      </c>
      <c r="AT220" s="186" t="s">
        <v>74</v>
      </c>
      <c r="AU220" s="186" t="s">
        <v>83</v>
      </c>
      <c r="AY220" s="185" t="s">
        <v>147</v>
      </c>
      <c r="BK220" s="187">
        <f>BK221+BK234+BK244+BK256</f>
        <v>0</v>
      </c>
    </row>
    <row r="221" spans="2:65" s="10" customFormat="1" ht="14.85" customHeight="1">
      <c r="B221" s="174"/>
      <c r="C221" s="175"/>
      <c r="D221" s="176" t="s">
        <v>74</v>
      </c>
      <c r="E221" s="188" t="s">
        <v>715</v>
      </c>
      <c r="F221" s="188" t="s">
        <v>716</v>
      </c>
      <c r="G221" s="175"/>
      <c r="H221" s="175"/>
      <c r="I221" s="178"/>
      <c r="J221" s="189">
        <f>BK221</f>
        <v>0</v>
      </c>
      <c r="K221" s="175"/>
      <c r="L221" s="180"/>
      <c r="M221" s="181"/>
      <c r="N221" s="182"/>
      <c r="O221" s="182"/>
      <c r="P221" s="183">
        <f>SUM(P222:P233)</f>
        <v>0</v>
      </c>
      <c r="Q221" s="182"/>
      <c r="R221" s="183">
        <f>SUM(R222:R233)</f>
        <v>40.020510000000002</v>
      </c>
      <c r="S221" s="182"/>
      <c r="T221" s="184">
        <f>SUM(T222:T233)</f>
        <v>0</v>
      </c>
      <c r="AR221" s="185" t="s">
        <v>83</v>
      </c>
      <c r="AT221" s="186" t="s">
        <v>74</v>
      </c>
      <c r="AU221" s="186" t="s">
        <v>85</v>
      </c>
      <c r="AY221" s="185" t="s">
        <v>147</v>
      </c>
      <c r="BK221" s="187">
        <f>SUM(BK222:BK233)</f>
        <v>0</v>
      </c>
    </row>
    <row r="222" spans="2:65" s="1" customFormat="1" ht="25.5" customHeight="1">
      <c r="B222" s="39"/>
      <c r="C222" s="190" t="s">
        <v>588</v>
      </c>
      <c r="D222" s="190" t="s">
        <v>150</v>
      </c>
      <c r="E222" s="191" t="s">
        <v>1108</v>
      </c>
      <c r="F222" s="192" t="s">
        <v>1109</v>
      </c>
      <c r="G222" s="193" t="s">
        <v>268</v>
      </c>
      <c r="H222" s="194">
        <v>61.5</v>
      </c>
      <c r="I222" s="195"/>
      <c r="J222" s="196">
        <f>ROUND(I222*H222,2)</f>
        <v>0</v>
      </c>
      <c r="K222" s="192" t="s">
        <v>154</v>
      </c>
      <c r="L222" s="59"/>
      <c r="M222" s="197" t="s">
        <v>21</v>
      </c>
      <c r="N222" s="198" t="s">
        <v>46</v>
      </c>
      <c r="O222" s="40"/>
      <c r="P222" s="199">
        <f>O222*H222</f>
        <v>0</v>
      </c>
      <c r="Q222" s="199">
        <v>0.27994000000000002</v>
      </c>
      <c r="R222" s="199">
        <f>Q222*H222</f>
        <v>17.21631</v>
      </c>
      <c r="S222" s="199">
        <v>0</v>
      </c>
      <c r="T222" s="200">
        <f>S222*H222</f>
        <v>0</v>
      </c>
      <c r="AR222" s="22" t="s">
        <v>166</v>
      </c>
      <c r="AT222" s="22" t="s">
        <v>150</v>
      </c>
      <c r="AU222" s="22" t="s">
        <v>160</v>
      </c>
      <c r="AY222" s="22" t="s">
        <v>147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22" t="s">
        <v>83</v>
      </c>
      <c r="BK222" s="201">
        <f>ROUND(I222*H222,2)</f>
        <v>0</v>
      </c>
      <c r="BL222" s="22" t="s">
        <v>166</v>
      </c>
      <c r="BM222" s="22" t="s">
        <v>1110</v>
      </c>
    </row>
    <row r="223" spans="2:65" s="11" customFormat="1">
      <c r="B223" s="202"/>
      <c r="C223" s="203"/>
      <c r="D223" s="204" t="s">
        <v>186</v>
      </c>
      <c r="E223" s="205" t="s">
        <v>21</v>
      </c>
      <c r="F223" s="206" t="s">
        <v>1111</v>
      </c>
      <c r="G223" s="203"/>
      <c r="H223" s="205" t="s">
        <v>21</v>
      </c>
      <c r="I223" s="207"/>
      <c r="J223" s="203"/>
      <c r="K223" s="203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186</v>
      </c>
      <c r="AU223" s="212" t="s">
        <v>160</v>
      </c>
      <c r="AV223" s="11" t="s">
        <v>83</v>
      </c>
      <c r="AW223" s="11" t="s">
        <v>38</v>
      </c>
      <c r="AX223" s="11" t="s">
        <v>75</v>
      </c>
      <c r="AY223" s="212" t="s">
        <v>147</v>
      </c>
    </row>
    <row r="224" spans="2:65" s="12" customFormat="1">
      <c r="B224" s="213"/>
      <c r="C224" s="214"/>
      <c r="D224" s="204" t="s">
        <v>186</v>
      </c>
      <c r="E224" s="215" t="s">
        <v>21</v>
      </c>
      <c r="F224" s="216" t="s">
        <v>1070</v>
      </c>
      <c r="G224" s="214"/>
      <c r="H224" s="217">
        <v>15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186</v>
      </c>
      <c r="AU224" s="223" t="s">
        <v>160</v>
      </c>
      <c r="AV224" s="12" t="s">
        <v>85</v>
      </c>
      <c r="AW224" s="12" t="s">
        <v>38</v>
      </c>
      <c r="AX224" s="12" t="s">
        <v>75</v>
      </c>
      <c r="AY224" s="223" t="s">
        <v>147</v>
      </c>
    </row>
    <row r="225" spans="2:65" s="12" customFormat="1">
      <c r="B225" s="213"/>
      <c r="C225" s="214"/>
      <c r="D225" s="204" t="s">
        <v>186</v>
      </c>
      <c r="E225" s="215" t="s">
        <v>21</v>
      </c>
      <c r="F225" s="216" t="s">
        <v>1071</v>
      </c>
      <c r="G225" s="214"/>
      <c r="H225" s="217">
        <v>7.5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186</v>
      </c>
      <c r="AU225" s="223" t="s">
        <v>160</v>
      </c>
      <c r="AV225" s="12" t="s">
        <v>85</v>
      </c>
      <c r="AW225" s="12" t="s">
        <v>38</v>
      </c>
      <c r="AX225" s="12" t="s">
        <v>75</v>
      </c>
      <c r="AY225" s="223" t="s">
        <v>147</v>
      </c>
    </row>
    <row r="226" spans="2:65" s="12" customFormat="1">
      <c r="B226" s="213"/>
      <c r="C226" s="214"/>
      <c r="D226" s="204" t="s">
        <v>186</v>
      </c>
      <c r="E226" s="215" t="s">
        <v>21</v>
      </c>
      <c r="F226" s="216" t="s">
        <v>1072</v>
      </c>
      <c r="G226" s="214"/>
      <c r="H226" s="217">
        <v>24</v>
      </c>
      <c r="I226" s="218"/>
      <c r="J226" s="214"/>
      <c r="K226" s="214"/>
      <c r="L226" s="219"/>
      <c r="M226" s="220"/>
      <c r="N226" s="221"/>
      <c r="O226" s="221"/>
      <c r="P226" s="221"/>
      <c r="Q226" s="221"/>
      <c r="R226" s="221"/>
      <c r="S226" s="221"/>
      <c r="T226" s="222"/>
      <c r="AT226" s="223" t="s">
        <v>186</v>
      </c>
      <c r="AU226" s="223" t="s">
        <v>160</v>
      </c>
      <c r="AV226" s="12" t="s">
        <v>85</v>
      </c>
      <c r="AW226" s="12" t="s">
        <v>38</v>
      </c>
      <c r="AX226" s="12" t="s">
        <v>75</v>
      </c>
      <c r="AY226" s="223" t="s">
        <v>147</v>
      </c>
    </row>
    <row r="227" spans="2:65" s="12" customFormat="1">
      <c r="B227" s="213"/>
      <c r="C227" s="214"/>
      <c r="D227" s="204" t="s">
        <v>186</v>
      </c>
      <c r="E227" s="215" t="s">
        <v>21</v>
      </c>
      <c r="F227" s="216" t="s">
        <v>1073</v>
      </c>
      <c r="G227" s="214"/>
      <c r="H227" s="217">
        <v>15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186</v>
      </c>
      <c r="AU227" s="223" t="s">
        <v>160</v>
      </c>
      <c r="AV227" s="12" t="s">
        <v>85</v>
      </c>
      <c r="AW227" s="12" t="s">
        <v>38</v>
      </c>
      <c r="AX227" s="12" t="s">
        <v>75</v>
      </c>
      <c r="AY227" s="223" t="s">
        <v>147</v>
      </c>
    </row>
    <row r="228" spans="2:65" s="1" customFormat="1" ht="25.5" customHeight="1">
      <c r="B228" s="39"/>
      <c r="C228" s="190" t="s">
        <v>356</v>
      </c>
      <c r="D228" s="190" t="s">
        <v>150</v>
      </c>
      <c r="E228" s="191" t="s">
        <v>1112</v>
      </c>
      <c r="F228" s="192" t="s">
        <v>1113</v>
      </c>
      <c r="G228" s="193" t="s">
        <v>268</v>
      </c>
      <c r="H228" s="194">
        <v>61.5</v>
      </c>
      <c r="I228" s="195"/>
      <c r="J228" s="196">
        <f>ROUND(I228*H228,2)</f>
        <v>0</v>
      </c>
      <c r="K228" s="192" t="s">
        <v>154</v>
      </c>
      <c r="L228" s="59"/>
      <c r="M228" s="197" t="s">
        <v>21</v>
      </c>
      <c r="N228" s="198" t="s">
        <v>46</v>
      </c>
      <c r="O228" s="40"/>
      <c r="P228" s="199">
        <f>O228*H228</f>
        <v>0</v>
      </c>
      <c r="Q228" s="199">
        <v>0.37080000000000002</v>
      </c>
      <c r="R228" s="199">
        <f>Q228*H228</f>
        <v>22.804200000000002</v>
      </c>
      <c r="S228" s="199">
        <v>0</v>
      </c>
      <c r="T228" s="200">
        <f>S228*H228</f>
        <v>0</v>
      </c>
      <c r="AR228" s="22" t="s">
        <v>166</v>
      </c>
      <c r="AT228" s="22" t="s">
        <v>150</v>
      </c>
      <c r="AU228" s="22" t="s">
        <v>160</v>
      </c>
      <c r="AY228" s="22" t="s">
        <v>147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2" t="s">
        <v>83</v>
      </c>
      <c r="BK228" s="201">
        <f>ROUND(I228*H228,2)</f>
        <v>0</v>
      </c>
      <c r="BL228" s="22" t="s">
        <v>166</v>
      </c>
      <c r="BM228" s="22" t="s">
        <v>1114</v>
      </c>
    </row>
    <row r="229" spans="2:65" s="11" customFormat="1">
      <c r="B229" s="202"/>
      <c r="C229" s="203"/>
      <c r="D229" s="204" t="s">
        <v>186</v>
      </c>
      <c r="E229" s="205" t="s">
        <v>21</v>
      </c>
      <c r="F229" s="206" t="s">
        <v>1111</v>
      </c>
      <c r="G229" s="203"/>
      <c r="H229" s="205" t="s">
        <v>21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186</v>
      </c>
      <c r="AU229" s="212" t="s">
        <v>160</v>
      </c>
      <c r="AV229" s="11" t="s">
        <v>83</v>
      </c>
      <c r="AW229" s="11" t="s">
        <v>38</v>
      </c>
      <c r="AX229" s="11" t="s">
        <v>75</v>
      </c>
      <c r="AY229" s="212" t="s">
        <v>147</v>
      </c>
    </row>
    <row r="230" spans="2:65" s="12" customFormat="1">
      <c r="B230" s="213"/>
      <c r="C230" s="214"/>
      <c r="D230" s="204" t="s">
        <v>186</v>
      </c>
      <c r="E230" s="215" t="s">
        <v>21</v>
      </c>
      <c r="F230" s="216" t="s">
        <v>1070</v>
      </c>
      <c r="G230" s="214"/>
      <c r="H230" s="217">
        <v>15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186</v>
      </c>
      <c r="AU230" s="223" t="s">
        <v>160</v>
      </c>
      <c r="AV230" s="12" t="s">
        <v>85</v>
      </c>
      <c r="AW230" s="12" t="s">
        <v>38</v>
      </c>
      <c r="AX230" s="12" t="s">
        <v>75</v>
      </c>
      <c r="AY230" s="223" t="s">
        <v>147</v>
      </c>
    </row>
    <row r="231" spans="2:65" s="12" customFormat="1">
      <c r="B231" s="213"/>
      <c r="C231" s="214"/>
      <c r="D231" s="204" t="s">
        <v>186</v>
      </c>
      <c r="E231" s="215" t="s">
        <v>21</v>
      </c>
      <c r="F231" s="216" t="s">
        <v>1071</v>
      </c>
      <c r="G231" s="214"/>
      <c r="H231" s="217">
        <v>7.5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186</v>
      </c>
      <c r="AU231" s="223" t="s">
        <v>160</v>
      </c>
      <c r="AV231" s="12" t="s">
        <v>85</v>
      </c>
      <c r="AW231" s="12" t="s">
        <v>38</v>
      </c>
      <c r="AX231" s="12" t="s">
        <v>75</v>
      </c>
      <c r="AY231" s="223" t="s">
        <v>147</v>
      </c>
    </row>
    <row r="232" spans="2:65" s="12" customFormat="1">
      <c r="B232" s="213"/>
      <c r="C232" s="214"/>
      <c r="D232" s="204" t="s">
        <v>186</v>
      </c>
      <c r="E232" s="215" t="s">
        <v>21</v>
      </c>
      <c r="F232" s="216" t="s">
        <v>1072</v>
      </c>
      <c r="G232" s="214"/>
      <c r="H232" s="217">
        <v>24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186</v>
      </c>
      <c r="AU232" s="223" t="s">
        <v>160</v>
      </c>
      <c r="AV232" s="12" t="s">
        <v>85</v>
      </c>
      <c r="AW232" s="12" t="s">
        <v>38</v>
      </c>
      <c r="AX232" s="12" t="s">
        <v>75</v>
      </c>
      <c r="AY232" s="223" t="s">
        <v>147</v>
      </c>
    </row>
    <row r="233" spans="2:65" s="12" customFormat="1">
      <c r="B233" s="213"/>
      <c r="C233" s="214"/>
      <c r="D233" s="204" t="s">
        <v>186</v>
      </c>
      <c r="E233" s="215" t="s">
        <v>21</v>
      </c>
      <c r="F233" s="216" t="s">
        <v>1073</v>
      </c>
      <c r="G233" s="214"/>
      <c r="H233" s="217">
        <v>15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186</v>
      </c>
      <c r="AU233" s="223" t="s">
        <v>160</v>
      </c>
      <c r="AV233" s="12" t="s">
        <v>85</v>
      </c>
      <c r="AW233" s="12" t="s">
        <v>38</v>
      </c>
      <c r="AX233" s="12" t="s">
        <v>75</v>
      </c>
      <c r="AY233" s="223" t="s">
        <v>147</v>
      </c>
    </row>
    <row r="234" spans="2:65" s="10" customFormat="1" ht="22.35" customHeight="1">
      <c r="B234" s="174"/>
      <c r="C234" s="175"/>
      <c r="D234" s="176" t="s">
        <v>74</v>
      </c>
      <c r="E234" s="188" t="s">
        <v>743</v>
      </c>
      <c r="F234" s="188" t="s">
        <v>744</v>
      </c>
      <c r="G234" s="175"/>
      <c r="H234" s="175"/>
      <c r="I234" s="178"/>
      <c r="J234" s="189">
        <f>BK234</f>
        <v>0</v>
      </c>
      <c r="K234" s="175"/>
      <c r="L234" s="180"/>
      <c r="M234" s="181"/>
      <c r="N234" s="182"/>
      <c r="O234" s="182"/>
      <c r="P234" s="183">
        <f>SUM(P235:P243)</f>
        <v>0</v>
      </c>
      <c r="Q234" s="182"/>
      <c r="R234" s="183">
        <f>SUM(R235:R243)</f>
        <v>8.0905500000000004</v>
      </c>
      <c r="S234" s="182"/>
      <c r="T234" s="184">
        <f>SUM(T235:T243)</f>
        <v>0</v>
      </c>
      <c r="AR234" s="185" t="s">
        <v>83</v>
      </c>
      <c r="AT234" s="186" t="s">
        <v>74</v>
      </c>
      <c r="AU234" s="186" t="s">
        <v>85</v>
      </c>
      <c r="AY234" s="185" t="s">
        <v>147</v>
      </c>
      <c r="BK234" s="187">
        <f>SUM(BK235:BK243)</f>
        <v>0</v>
      </c>
    </row>
    <row r="235" spans="2:65" s="1" customFormat="1" ht="25.5" customHeight="1">
      <c r="B235" s="39"/>
      <c r="C235" s="190" t="s">
        <v>600</v>
      </c>
      <c r="D235" s="190" t="s">
        <v>150</v>
      </c>
      <c r="E235" s="191" t="s">
        <v>1115</v>
      </c>
      <c r="F235" s="192" t="s">
        <v>1116</v>
      </c>
      <c r="G235" s="193" t="s">
        <v>268</v>
      </c>
      <c r="H235" s="194">
        <v>39</v>
      </c>
      <c r="I235" s="195"/>
      <c r="J235" s="196">
        <f>ROUND(I235*H235,2)</f>
        <v>0</v>
      </c>
      <c r="K235" s="192" t="s">
        <v>154</v>
      </c>
      <c r="L235" s="59"/>
      <c r="M235" s="197" t="s">
        <v>21</v>
      </c>
      <c r="N235" s="198" t="s">
        <v>46</v>
      </c>
      <c r="O235" s="40"/>
      <c r="P235" s="199">
        <f>O235*H235</f>
        <v>0</v>
      </c>
      <c r="Q235" s="199">
        <v>0.20745</v>
      </c>
      <c r="R235" s="199">
        <f>Q235*H235</f>
        <v>8.0905500000000004</v>
      </c>
      <c r="S235" s="199">
        <v>0</v>
      </c>
      <c r="T235" s="200">
        <f>S235*H235</f>
        <v>0</v>
      </c>
      <c r="AR235" s="22" t="s">
        <v>166</v>
      </c>
      <c r="AT235" s="22" t="s">
        <v>150</v>
      </c>
      <c r="AU235" s="22" t="s">
        <v>160</v>
      </c>
      <c r="AY235" s="22" t="s">
        <v>147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22" t="s">
        <v>83</v>
      </c>
      <c r="BK235" s="201">
        <f>ROUND(I235*H235,2)</f>
        <v>0</v>
      </c>
      <c r="BL235" s="22" t="s">
        <v>166</v>
      </c>
      <c r="BM235" s="22" t="s">
        <v>1117</v>
      </c>
    </row>
    <row r="236" spans="2:65" s="11" customFormat="1">
      <c r="B236" s="202"/>
      <c r="C236" s="203"/>
      <c r="D236" s="204" t="s">
        <v>186</v>
      </c>
      <c r="E236" s="205" t="s">
        <v>21</v>
      </c>
      <c r="F236" s="206" t="s">
        <v>1118</v>
      </c>
      <c r="G236" s="203"/>
      <c r="H236" s="205" t="s">
        <v>21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186</v>
      </c>
      <c r="AU236" s="212" t="s">
        <v>160</v>
      </c>
      <c r="AV236" s="11" t="s">
        <v>83</v>
      </c>
      <c r="AW236" s="11" t="s">
        <v>38</v>
      </c>
      <c r="AX236" s="11" t="s">
        <v>75</v>
      </c>
      <c r="AY236" s="212" t="s">
        <v>147</v>
      </c>
    </row>
    <row r="237" spans="2:65" s="12" customFormat="1">
      <c r="B237" s="213"/>
      <c r="C237" s="214"/>
      <c r="D237" s="204" t="s">
        <v>186</v>
      </c>
      <c r="E237" s="215" t="s">
        <v>21</v>
      </c>
      <c r="F237" s="216" t="s">
        <v>1119</v>
      </c>
      <c r="G237" s="214"/>
      <c r="H237" s="217">
        <v>9</v>
      </c>
      <c r="I237" s="218"/>
      <c r="J237" s="214"/>
      <c r="K237" s="214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186</v>
      </c>
      <c r="AU237" s="223" t="s">
        <v>160</v>
      </c>
      <c r="AV237" s="12" t="s">
        <v>85</v>
      </c>
      <c r="AW237" s="12" t="s">
        <v>38</v>
      </c>
      <c r="AX237" s="12" t="s">
        <v>75</v>
      </c>
      <c r="AY237" s="223" t="s">
        <v>147</v>
      </c>
    </row>
    <row r="238" spans="2:65" s="12" customFormat="1">
      <c r="B238" s="213"/>
      <c r="C238" s="214"/>
      <c r="D238" s="204" t="s">
        <v>186</v>
      </c>
      <c r="E238" s="215" t="s">
        <v>21</v>
      </c>
      <c r="F238" s="216" t="s">
        <v>1120</v>
      </c>
      <c r="G238" s="214"/>
      <c r="H238" s="217">
        <v>18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186</v>
      </c>
      <c r="AU238" s="223" t="s">
        <v>160</v>
      </c>
      <c r="AV238" s="12" t="s">
        <v>85</v>
      </c>
      <c r="AW238" s="12" t="s">
        <v>38</v>
      </c>
      <c r="AX238" s="12" t="s">
        <v>75</v>
      </c>
      <c r="AY238" s="223" t="s">
        <v>147</v>
      </c>
    </row>
    <row r="239" spans="2:65" s="12" customFormat="1">
      <c r="B239" s="213"/>
      <c r="C239" s="214"/>
      <c r="D239" s="204" t="s">
        <v>186</v>
      </c>
      <c r="E239" s="215" t="s">
        <v>21</v>
      </c>
      <c r="F239" s="216" t="s">
        <v>1121</v>
      </c>
      <c r="G239" s="214"/>
      <c r="H239" s="217">
        <v>12</v>
      </c>
      <c r="I239" s="218"/>
      <c r="J239" s="214"/>
      <c r="K239" s="214"/>
      <c r="L239" s="219"/>
      <c r="M239" s="220"/>
      <c r="N239" s="221"/>
      <c r="O239" s="221"/>
      <c r="P239" s="221"/>
      <c r="Q239" s="221"/>
      <c r="R239" s="221"/>
      <c r="S239" s="221"/>
      <c r="T239" s="222"/>
      <c r="AT239" s="223" t="s">
        <v>186</v>
      </c>
      <c r="AU239" s="223" t="s">
        <v>160</v>
      </c>
      <c r="AV239" s="12" t="s">
        <v>85</v>
      </c>
      <c r="AW239" s="12" t="s">
        <v>38</v>
      </c>
      <c r="AX239" s="12" t="s">
        <v>75</v>
      </c>
      <c r="AY239" s="223" t="s">
        <v>147</v>
      </c>
    </row>
    <row r="240" spans="2:65" s="1" customFormat="1" ht="38.25" customHeight="1">
      <c r="B240" s="39"/>
      <c r="C240" s="190" t="s">
        <v>595</v>
      </c>
      <c r="D240" s="190" t="s">
        <v>150</v>
      </c>
      <c r="E240" s="191" t="s">
        <v>1122</v>
      </c>
      <c r="F240" s="192" t="s">
        <v>1123</v>
      </c>
      <c r="G240" s="193" t="s">
        <v>268</v>
      </c>
      <c r="H240" s="194">
        <v>459</v>
      </c>
      <c r="I240" s="195"/>
      <c r="J240" s="196">
        <f>ROUND(I240*H240,2)</f>
        <v>0</v>
      </c>
      <c r="K240" s="192" t="s">
        <v>154</v>
      </c>
      <c r="L240" s="59"/>
      <c r="M240" s="197" t="s">
        <v>21</v>
      </c>
      <c r="N240" s="198" t="s">
        <v>46</v>
      </c>
      <c r="O240" s="40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AR240" s="22" t="s">
        <v>166</v>
      </c>
      <c r="AT240" s="22" t="s">
        <v>150</v>
      </c>
      <c r="AU240" s="22" t="s">
        <v>160</v>
      </c>
      <c r="AY240" s="22" t="s">
        <v>147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22" t="s">
        <v>83</v>
      </c>
      <c r="BK240" s="201">
        <f>ROUND(I240*H240,2)</f>
        <v>0</v>
      </c>
      <c r="BL240" s="22" t="s">
        <v>166</v>
      </c>
      <c r="BM240" s="22" t="s">
        <v>1124</v>
      </c>
    </row>
    <row r="241" spans="2:65" s="11" customFormat="1">
      <c r="B241" s="202"/>
      <c r="C241" s="203"/>
      <c r="D241" s="204" t="s">
        <v>186</v>
      </c>
      <c r="E241" s="205" t="s">
        <v>21</v>
      </c>
      <c r="F241" s="206" t="s">
        <v>1125</v>
      </c>
      <c r="G241" s="203"/>
      <c r="H241" s="205" t="s">
        <v>21</v>
      </c>
      <c r="I241" s="207"/>
      <c r="J241" s="203"/>
      <c r="K241" s="203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186</v>
      </c>
      <c r="AU241" s="212" t="s">
        <v>160</v>
      </c>
      <c r="AV241" s="11" t="s">
        <v>83</v>
      </c>
      <c r="AW241" s="11" t="s">
        <v>38</v>
      </c>
      <c r="AX241" s="11" t="s">
        <v>75</v>
      </c>
      <c r="AY241" s="212" t="s">
        <v>147</v>
      </c>
    </row>
    <row r="242" spans="2:65" s="11" customFormat="1">
      <c r="B242" s="202"/>
      <c r="C242" s="203"/>
      <c r="D242" s="204" t="s">
        <v>186</v>
      </c>
      <c r="E242" s="205" t="s">
        <v>21</v>
      </c>
      <c r="F242" s="206" t="s">
        <v>1126</v>
      </c>
      <c r="G242" s="203"/>
      <c r="H242" s="205" t="s">
        <v>21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186</v>
      </c>
      <c r="AU242" s="212" t="s">
        <v>160</v>
      </c>
      <c r="AV242" s="11" t="s">
        <v>83</v>
      </c>
      <c r="AW242" s="11" t="s">
        <v>38</v>
      </c>
      <c r="AX242" s="11" t="s">
        <v>75</v>
      </c>
      <c r="AY242" s="212" t="s">
        <v>147</v>
      </c>
    </row>
    <row r="243" spans="2:65" s="12" customFormat="1">
      <c r="B243" s="213"/>
      <c r="C243" s="214"/>
      <c r="D243" s="204" t="s">
        <v>186</v>
      </c>
      <c r="E243" s="215" t="s">
        <v>21</v>
      </c>
      <c r="F243" s="216" t="s">
        <v>1127</v>
      </c>
      <c r="G243" s="214"/>
      <c r="H243" s="217">
        <v>459</v>
      </c>
      <c r="I243" s="218"/>
      <c r="J243" s="214"/>
      <c r="K243" s="214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186</v>
      </c>
      <c r="AU243" s="223" t="s">
        <v>160</v>
      </c>
      <c r="AV243" s="12" t="s">
        <v>85</v>
      </c>
      <c r="AW243" s="12" t="s">
        <v>38</v>
      </c>
      <c r="AX243" s="12" t="s">
        <v>75</v>
      </c>
      <c r="AY243" s="223" t="s">
        <v>147</v>
      </c>
    </row>
    <row r="244" spans="2:65" s="10" customFormat="1" ht="22.35" customHeight="1">
      <c r="B244" s="174"/>
      <c r="C244" s="175"/>
      <c r="D244" s="176" t="s">
        <v>74</v>
      </c>
      <c r="E244" s="188" t="s">
        <v>302</v>
      </c>
      <c r="F244" s="188" t="s">
        <v>303</v>
      </c>
      <c r="G244" s="175"/>
      <c r="H244" s="175"/>
      <c r="I244" s="178"/>
      <c r="J244" s="189">
        <f>BK244</f>
        <v>0</v>
      </c>
      <c r="K244" s="175"/>
      <c r="L244" s="180"/>
      <c r="M244" s="181"/>
      <c r="N244" s="182"/>
      <c r="O244" s="182"/>
      <c r="P244" s="183">
        <f>SUM(P245:P255)</f>
        <v>0</v>
      </c>
      <c r="Q244" s="182"/>
      <c r="R244" s="183">
        <f>SUM(R245:R255)</f>
        <v>0</v>
      </c>
      <c r="S244" s="182"/>
      <c r="T244" s="184">
        <f>SUM(T245:T255)</f>
        <v>0</v>
      </c>
      <c r="AR244" s="185" t="s">
        <v>83</v>
      </c>
      <c r="AT244" s="186" t="s">
        <v>74</v>
      </c>
      <c r="AU244" s="186" t="s">
        <v>85</v>
      </c>
      <c r="AY244" s="185" t="s">
        <v>147</v>
      </c>
      <c r="BK244" s="187">
        <f>SUM(BK245:BK255)</f>
        <v>0</v>
      </c>
    </row>
    <row r="245" spans="2:65" s="1" customFormat="1" ht="38.25" customHeight="1">
      <c r="B245" s="39"/>
      <c r="C245" s="190" t="s">
        <v>618</v>
      </c>
      <c r="D245" s="190" t="s">
        <v>150</v>
      </c>
      <c r="E245" s="191" t="s">
        <v>1128</v>
      </c>
      <c r="F245" s="192" t="s">
        <v>1129</v>
      </c>
      <c r="G245" s="193" t="s">
        <v>268</v>
      </c>
      <c r="H245" s="194">
        <v>459</v>
      </c>
      <c r="I245" s="195"/>
      <c r="J245" s="196">
        <f>ROUND(I245*H245,2)</f>
        <v>0</v>
      </c>
      <c r="K245" s="192" t="s">
        <v>21</v>
      </c>
      <c r="L245" s="59"/>
      <c r="M245" s="197" t="s">
        <v>21</v>
      </c>
      <c r="N245" s="198" t="s">
        <v>46</v>
      </c>
      <c r="O245" s="40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AR245" s="22" t="s">
        <v>166</v>
      </c>
      <c r="AT245" s="22" t="s">
        <v>150</v>
      </c>
      <c r="AU245" s="22" t="s">
        <v>160</v>
      </c>
      <c r="AY245" s="22" t="s">
        <v>147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22" t="s">
        <v>83</v>
      </c>
      <c r="BK245" s="201">
        <f>ROUND(I245*H245,2)</f>
        <v>0</v>
      </c>
      <c r="BL245" s="22" t="s">
        <v>166</v>
      </c>
      <c r="BM245" s="22" t="s">
        <v>1130</v>
      </c>
    </row>
    <row r="246" spans="2:65" s="11" customFormat="1">
      <c r="B246" s="202"/>
      <c r="C246" s="203"/>
      <c r="D246" s="204" t="s">
        <v>186</v>
      </c>
      <c r="E246" s="205" t="s">
        <v>21</v>
      </c>
      <c r="F246" s="206" t="s">
        <v>1131</v>
      </c>
      <c r="G246" s="203"/>
      <c r="H246" s="205" t="s">
        <v>21</v>
      </c>
      <c r="I246" s="207"/>
      <c r="J246" s="203"/>
      <c r="K246" s="203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186</v>
      </c>
      <c r="AU246" s="212" t="s">
        <v>160</v>
      </c>
      <c r="AV246" s="11" t="s">
        <v>83</v>
      </c>
      <c r="AW246" s="11" t="s">
        <v>38</v>
      </c>
      <c r="AX246" s="11" t="s">
        <v>75</v>
      </c>
      <c r="AY246" s="212" t="s">
        <v>147</v>
      </c>
    </row>
    <row r="247" spans="2:65" s="11" customFormat="1">
      <c r="B247" s="202"/>
      <c r="C247" s="203"/>
      <c r="D247" s="204" t="s">
        <v>186</v>
      </c>
      <c r="E247" s="205" t="s">
        <v>21</v>
      </c>
      <c r="F247" s="206" t="s">
        <v>1125</v>
      </c>
      <c r="G247" s="203"/>
      <c r="H247" s="205" t="s">
        <v>21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186</v>
      </c>
      <c r="AU247" s="212" t="s">
        <v>160</v>
      </c>
      <c r="AV247" s="11" t="s">
        <v>83</v>
      </c>
      <c r="AW247" s="11" t="s">
        <v>38</v>
      </c>
      <c r="AX247" s="11" t="s">
        <v>75</v>
      </c>
      <c r="AY247" s="212" t="s">
        <v>147</v>
      </c>
    </row>
    <row r="248" spans="2:65" s="12" customFormat="1">
      <c r="B248" s="213"/>
      <c r="C248" s="214"/>
      <c r="D248" s="204" t="s">
        <v>186</v>
      </c>
      <c r="E248" s="215" t="s">
        <v>21</v>
      </c>
      <c r="F248" s="216" t="s">
        <v>1127</v>
      </c>
      <c r="G248" s="214"/>
      <c r="H248" s="217">
        <v>459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186</v>
      </c>
      <c r="AU248" s="223" t="s">
        <v>160</v>
      </c>
      <c r="AV248" s="12" t="s">
        <v>85</v>
      </c>
      <c r="AW248" s="12" t="s">
        <v>38</v>
      </c>
      <c r="AX248" s="12" t="s">
        <v>75</v>
      </c>
      <c r="AY248" s="223" t="s">
        <v>147</v>
      </c>
    </row>
    <row r="249" spans="2:65" s="1" customFormat="1" ht="16.5" customHeight="1">
      <c r="B249" s="39"/>
      <c r="C249" s="190" t="s">
        <v>636</v>
      </c>
      <c r="D249" s="190" t="s">
        <v>150</v>
      </c>
      <c r="E249" s="191" t="s">
        <v>1132</v>
      </c>
      <c r="F249" s="192" t="s">
        <v>1133</v>
      </c>
      <c r="G249" s="193" t="s">
        <v>312</v>
      </c>
      <c r="H249" s="194">
        <v>266.31</v>
      </c>
      <c r="I249" s="195"/>
      <c r="J249" s="196">
        <f>ROUND(I249*H249,2)</f>
        <v>0</v>
      </c>
      <c r="K249" s="192" t="s">
        <v>21</v>
      </c>
      <c r="L249" s="59"/>
      <c r="M249" s="197" t="s">
        <v>21</v>
      </c>
      <c r="N249" s="198" t="s">
        <v>46</v>
      </c>
      <c r="O249" s="40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AR249" s="22" t="s">
        <v>166</v>
      </c>
      <c r="AT249" s="22" t="s">
        <v>150</v>
      </c>
      <c r="AU249" s="22" t="s">
        <v>160</v>
      </c>
      <c r="AY249" s="22" t="s">
        <v>147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22" t="s">
        <v>83</v>
      </c>
      <c r="BK249" s="201">
        <f>ROUND(I249*H249,2)</f>
        <v>0</v>
      </c>
      <c r="BL249" s="22" t="s">
        <v>166</v>
      </c>
      <c r="BM249" s="22" t="s">
        <v>1134</v>
      </c>
    </row>
    <row r="250" spans="2:65" s="11" customFormat="1">
      <c r="B250" s="202"/>
      <c r="C250" s="203"/>
      <c r="D250" s="204" t="s">
        <v>186</v>
      </c>
      <c r="E250" s="205" t="s">
        <v>21</v>
      </c>
      <c r="F250" s="206" t="s">
        <v>1135</v>
      </c>
      <c r="G250" s="203"/>
      <c r="H250" s="205" t="s">
        <v>21</v>
      </c>
      <c r="I250" s="207"/>
      <c r="J250" s="203"/>
      <c r="K250" s="203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186</v>
      </c>
      <c r="AU250" s="212" t="s">
        <v>160</v>
      </c>
      <c r="AV250" s="11" t="s">
        <v>83</v>
      </c>
      <c r="AW250" s="11" t="s">
        <v>38</v>
      </c>
      <c r="AX250" s="11" t="s">
        <v>75</v>
      </c>
      <c r="AY250" s="212" t="s">
        <v>147</v>
      </c>
    </row>
    <row r="251" spans="2:65" s="12" customFormat="1">
      <c r="B251" s="213"/>
      <c r="C251" s="214"/>
      <c r="D251" s="204" t="s">
        <v>186</v>
      </c>
      <c r="E251" s="215" t="s">
        <v>21</v>
      </c>
      <c r="F251" s="216" t="s">
        <v>1136</v>
      </c>
      <c r="G251" s="214"/>
      <c r="H251" s="217">
        <v>81</v>
      </c>
      <c r="I251" s="218"/>
      <c r="J251" s="214"/>
      <c r="K251" s="214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186</v>
      </c>
      <c r="AU251" s="223" t="s">
        <v>160</v>
      </c>
      <c r="AV251" s="12" t="s">
        <v>85</v>
      </c>
      <c r="AW251" s="12" t="s">
        <v>38</v>
      </c>
      <c r="AX251" s="12" t="s">
        <v>75</v>
      </c>
      <c r="AY251" s="223" t="s">
        <v>147</v>
      </c>
    </row>
    <row r="252" spans="2:65" s="11" customFormat="1">
      <c r="B252" s="202"/>
      <c r="C252" s="203"/>
      <c r="D252" s="204" t="s">
        <v>186</v>
      </c>
      <c r="E252" s="205" t="s">
        <v>21</v>
      </c>
      <c r="F252" s="206" t="s">
        <v>1137</v>
      </c>
      <c r="G252" s="203"/>
      <c r="H252" s="205" t="s">
        <v>21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186</v>
      </c>
      <c r="AU252" s="212" t="s">
        <v>160</v>
      </c>
      <c r="AV252" s="11" t="s">
        <v>83</v>
      </c>
      <c r="AW252" s="11" t="s">
        <v>38</v>
      </c>
      <c r="AX252" s="11" t="s">
        <v>75</v>
      </c>
      <c r="AY252" s="212" t="s">
        <v>147</v>
      </c>
    </row>
    <row r="253" spans="2:65" s="12" customFormat="1">
      <c r="B253" s="213"/>
      <c r="C253" s="214"/>
      <c r="D253" s="204" t="s">
        <v>186</v>
      </c>
      <c r="E253" s="215" t="s">
        <v>21</v>
      </c>
      <c r="F253" s="216" t="s">
        <v>1138</v>
      </c>
      <c r="G253" s="214"/>
      <c r="H253" s="217">
        <v>54.4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186</v>
      </c>
      <c r="AU253" s="223" t="s">
        <v>160</v>
      </c>
      <c r="AV253" s="12" t="s">
        <v>85</v>
      </c>
      <c r="AW253" s="12" t="s">
        <v>38</v>
      </c>
      <c r="AX253" s="12" t="s">
        <v>75</v>
      </c>
      <c r="AY253" s="223" t="s">
        <v>147</v>
      </c>
    </row>
    <row r="254" spans="2:65" s="11" customFormat="1">
      <c r="B254" s="202"/>
      <c r="C254" s="203"/>
      <c r="D254" s="204" t="s">
        <v>186</v>
      </c>
      <c r="E254" s="205" t="s">
        <v>21</v>
      </c>
      <c r="F254" s="206" t="s">
        <v>1139</v>
      </c>
      <c r="G254" s="203"/>
      <c r="H254" s="205" t="s">
        <v>21</v>
      </c>
      <c r="I254" s="207"/>
      <c r="J254" s="203"/>
      <c r="K254" s="203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186</v>
      </c>
      <c r="AU254" s="212" t="s">
        <v>160</v>
      </c>
      <c r="AV254" s="11" t="s">
        <v>83</v>
      </c>
      <c r="AW254" s="11" t="s">
        <v>38</v>
      </c>
      <c r="AX254" s="11" t="s">
        <v>75</v>
      </c>
      <c r="AY254" s="212" t="s">
        <v>147</v>
      </c>
    </row>
    <row r="255" spans="2:65" s="12" customFormat="1">
      <c r="B255" s="213"/>
      <c r="C255" s="214"/>
      <c r="D255" s="204" t="s">
        <v>186</v>
      </c>
      <c r="E255" s="215" t="s">
        <v>21</v>
      </c>
      <c r="F255" s="216" t="s">
        <v>1140</v>
      </c>
      <c r="G255" s="214"/>
      <c r="H255" s="217">
        <v>130.91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186</v>
      </c>
      <c r="AU255" s="223" t="s">
        <v>160</v>
      </c>
      <c r="AV255" s="12" t="s">
        <v>85</v>
      </c>
      <c r="AW255" s="12" t="s">
        <v>38</v>
      </c>
      <c r="AX255" s="12" t="s">
        <v>75</v>
      </c>
      <c r="AY255" s="223" t="s">
        <v>147</v>
      </c>
    </row>
    <row r="256" spans="2:65" s="10" customFormat="1" ht="22.35" customHeight="1">
      <c r="B256" s="174"/>
      <c r="C256" s="175"/>
      <c r="D256" s="176" t="s">
        <v>74</v>
      </c>
      <c r="E256" s="188" t="s">
        <v>318</v>
      </c>
      <c r="F256" s="188" t="s">
        <v>319</v>
      </c>
      <c r="G256" s="175"/>
      <c r="H256" s="175"/>
      <c r="I256" s="178"/>
      <c r="J256" s="189">
        <f>BK256</f>
        <v>0</v>
      </c>
      <c r="K256" s="175"/>
      <c r="L256" s="180"/>
      <c r="M256" s="181"/>
      <c r="N256" s="182"/>
      <c r="O256" s="182"/>
      <c r="P256" s="183">
        <f>SUM(P257:P260)</f>
        <v>0</v>
      </c>
      <c r="Q256" s="182"/>
      <c r="R256" s="183">
        <f>SUM(R257:R260)</f>
        <v>0</v>
      </c>
      <c r="S256" s="182"/>
      <c r="T256" s="184">
        <f>SUM(T257:T260)</f>
        <v>0</v>
      </c>
      <c r="AR256" s="185" t="s">
        <v>83</v>
      </c>
      <c r="AT256" s="186" t="s">
        <v>74</v>
      </c>
      <c r="AU256" s="186" t="s">
        <v>85</v>
      </c>
      <c r="AY256" s="185" t="s">
        <v>147</v>
      </c>
      <c r="BK256" s="187">
        <f>SUM(BK257:BK260)</f>
        <v>0</v>
      </c>
    </row>
    <row r="257" spans="2:65" s="1" customFormat="1" ht="25.5" customHeight="1">
      <c r="B257" s="39"/>
      <c r="C257" s="190" t="s">
        <v>643</v>
      </c>
      <c r="D257" s="190" t="s">
        <v>150</v>
      </c>
      <c r="E257" s="191" t="s">
        <v>1141</v>
      </c>
      <c r="F257" s="192" t="s">
        <v>1142</v>
      </c>
      <c r="G257" s="193" t="s">
        <v>323</v>
      </c>
      <c r="H257" s="194">
        <v>1</v>
      </c>
      <c r="I257" s="195"/>
      <c r="J257" s="196">
        <f>ROUND(I257*H257,2)</f>
        <v>0</v>
      </c>
      <c r="K257" s="192" t="s">
        <v>21</v>
      </c>
      <c r="L257" s="59"/>
      <c r="M257" s="197" t="s">
        <v>21</v>
      </c>
      <c r="N257" s="198" t="s">
        <v>46</v>
      </c>
      <c r="O257" s="40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AR257" s="22" t="s">
        <v>166</v>
      </c>
      <c r="AT257" s="22" t="s">
        <v>150</v>
      </c>
      <c r="AU257" s="22" t="s">
        <v>160</v>
      </c>
      <c r="AY257" s="22" t="s">
        <v>147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22" t="s">
        <v>83</v>
      </c>
      <c r="BK257" s="201">
        <f>ROUND(I257*H257,2)</f>
        <v>0</v>
      </c>
      <c r="BL257" s="22" t="s">
        <v>166</v>
      </c>
      <c r="BM257" s="22" t="s">
        <v>1143</v>
      </c>
    </row>
    <row r="258" spans="2:65" s="1" customFormat="1" ht="25.5" customHeight="1">
      <c r="B258" s="39"/>
      <c r="C258" s="190" t="s">
        <v>659</v>
      </c>
      <c r="D258" s="190" t="s">
        <v>150</v>
      </c>
      <c r="E258" s="191" t="s">
        <v>1144</v>
      </c>
      <c r="F258" s="192" t="s">
        <v>1145</v>
      </c>
      <c r="G258" s="193" t="s">
        <v>323</v>
      </c>
      <c r="H258" s="194">
        <v>2</v>
      </c>
      <c r="I258" s="195"/>
      <c r="J258" s="196">
        <f>ROUND(I258*H258,2)</f>
        <v>0</v>
      </c>
      <c r="K258" s="192" t="s">
        <v>21</v>
      </c>
      <c r="L258" s="59"/>
      <c r="M258" s="197" t="s">
        <v>21</v>
      </c>
      <c r="N258" s="198" t="s">
        <v>46</v>
      </c>
      <c r="O258" s="40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AR258" s="22" t="s">
        <v>166</v>
      </c>
      <c r="AT258" s="22" t="s">
        <v>150</v>
      </c>
      <c r="AU258" s="22" t="s">
        <v>160</v>
      </c>
      <c r="AY258" s="22" t="s">
        <v>147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22" t="s">
        <v>83</v>
      </c>
      <c r="BK258" s="201">
        <f>ROUND(I258*H258,2)</f>
        <v>0</v>
      </c>
      <c r="BL258" s="22" t="s">
        <v>166</v>
      </c>
      <c r="BM258" s="22" t="s">
        <v>1146</v>
      </c>
    </row>
    <row r="259" spans="2:65" s="1" customFormat="1" ht="16.5" customHeight="1">
      <c r="B259" s="39"/>
      <c r="C259" s="190" t="s">
        <v>673</v>
      </c>
      <c r="D259" s="190" t="s">
        <v>150</v>
      </c>
      <c r="E259" s="191" t="s">
        <v>1147</v>
      </c>
      <c r="F259" s="192" t="s">
        <v>1148</v>
      </c>
      <c r="G259" s="193" t="s">
        <v>323</v>
      </c>
      <c r="H259" s="194">
        <v>2</v>
      </c>
      <c r="I259" s="195"/>
      <c r="J259" s="196">
        <f>ROUND(I259*H259,2)</f>
        <v>0</v>
      </c>
      <c r="K259" s="192" t="s">
        <v>21</v>
      </c>
      <c r="L259" s="59"/>
      <c r="M259" s="197" t="s">
        <v>21</v>
      </c>
      <c r="N259" s="198" t="s">
        <v>46</v>
      </c>
      <c r="O259" s="40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AR259" s="22" t="s">
        <v>166</v>
      </c>
      <c r="AT259" s="22" t="s">
        <v>150</v>
      </c>
      <c r="AU259" s="22" t="s">
        <v>160</v>
      </c>
      <c r="AY259" s="22" t="s">
        <v>147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22" t="s">
        <v>83</v>
      </c>
      <c r="BK259" s="201">
        <f>ROUND(I259*H259,2)</f>
        <v>0</v>
      </c>
      <c r="BL259" s="22" t="s">
        <v>166</v>
      </c>
      <c r="BM259" s="22" t="s">
        <v>1149</v>
      </c>
    </row>
    <row r="260" spans="2:65" s="1" customFormat="1" ht="25.5" customHeight="1">
      <c r="B260" s="39"/>
      <c r="C260" s="190" t="s">
        <v>679</v>
      </c>
      <c r="D260" s="190" t="s">
        <v>150</v>
      </c>
      <c r="E260" s="191" t="s">
        <v>1150</v>
      </c>
      <c r="F260" s="192" t="s">
        <v>1151</v>
      </c>
      <c r="G260" s="193" t="s">
        <v>323</v>
      </c>
      <c r="H260" s="194">
        <v>2</v>
      </c>
      <c r="I260" s="195"/>
      <c r="J260" s="196">
        <f>ROUND(I260*H260,2)</f>
        <v>0</v>
      </c>
      <c r="K260" s="192" t="s">
        <v>21</v>
      </c>
      <c r="L260" s="59"/>
      <c r="M260" s="197" t="s">
        <v>21</v>
      </c>
      <c r="N260" s="198" t="s">
        <v>46</v>
      </c>
      <c r="O260" s="40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AR260" s="22" t="s">
        <v>166</v>
      </c>
      <c r="AT260" s="22" t="s">
        <v>150</v>
      </c>
      <c r="AU260" s="22" t="s">
        <v>160</v>
      </c>
      <c r="AY260" s="22" t="s">
        <v>147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22" t="s">
        <v>83</v>
      </c>
      <c r="BK260" s="201">
        <f>ROUND(I260*H260,2)</f>
        <v>0</v>
      </c>
      <c r="BL260" s="22" t="s">
        <v>166</v>
      </c>
      <c r="BM260" s="22" t="s">
        <v>1152</v>
      </c>
    </row>
    <row r="261" spans="2:65" s="10" customFormat="1" ht="29.85" customHeight="1">
      <c r="B261" s="174"/>
      <c r="C261" s="175"/>
      <c r="D261" s="176" t="s">
        <v>74</v>
      </c>
      <c r="E261" s="188" t="s">
        <v>182</v>
      </c>
      <c r="F261" s="188" t="s">
        <v>787</v>
      </c>
      <c r="G261" s="175"/>
      <c r="H261" s="175"/>
      <c r="I261" s="178"/>
      <c r="J261" s="189">
        <f>BK261</f>
        <v>0</v>
      </c>
      <c r="K261" s="175"/>
      <c r="L261" s="180"/>
      <c r="M261" s="181"/>
      <c r="N261" s="182"/>
      <c r="O261" s="182"/>
      <c r="P261" s="183">
        <f>SUM(P262:P266)</f>
        <v>0</v>
      </c>
      <c r="Q261" s="182"/>
      <c r="R261" s="183">
        <f>SUM(R262:R266)</f>
        <v>9.3799999999999994E-2</v>
      </c>
      <c r="S261" s="182"/>
      <c r="T261" s="184">
        <f>SUM(T262:T266)</f>
        <v>0</v>
      </c>
      <c r="AR261" s="185" t="s">
        <v>83</v>
      </c>
      <c r="AT261" s="186" t="s">
        <v>74</v>
      </c>
      <c r="AU261" s="186" t="s">
        <v>83</v>
      </c>
      <c r="AY261" s="185" t="s">
        <v>147</v>
      </c>
      <c r="BK261" s="187">
        <f>SUM(BK262:BK266)</f>
        <v>0</v>
      </c>
    </row>
    <row r="262" spans="2:65" s="1" customFormat="1" ht="25.5" customHeight="1">
      <c r="B262" s="39"/>
      <c r="C262" s="190" t="s">
        <v>682</v>
      </c>
      <c r="D262" s="190" t="s">
        <v>150</v>
      </c>
      <c r="E262" s="191" t="s">
        <v>1153</v>
      </c>
      <c r="F262" s="192" t="s">
        <v>1154</v>
      </c>
      <c r="G262" s="193" t="s">
        <v>312</v>
      </c>
      <c r="H262" s="194">
        <v>32.5</v>
      </c>
      <c r="I262" s="195"/>
      <c r="J262" s="196">
        <f>ROUND(I262*H262,2)</f>
        <v>0</v>
      </c>
      <c r="K262" s="192" t="s">
        <v>154</v>
      </c>
      <c r="L262" s="59"/>
      <c r="M262" s="197" t="s">
        <v>21</v>
      </c>
      <c r="N262" s="198" t="s">
        <v>46</v>
      </c>
      <c r="O262" s="40"/>
      <c r="P262" s="199">
        <f>O262*H262</f>
        <v>0</v>
      </c>
      <c r="Q262" s="199">
        <v>1.7799999999999999E-3</v>
      </c>
      <c r="R262" s="199">
        <f>Q262*H262</f>
        <v>5.7849999999999999E-2</v>
      </c>
      <c r="S262" s="199">
        <v>0</v>
      </c>
      <c r="T262" s="200">
        <f>S262*H262</f>
        <v>0</v>
      </c>
      <c r="AR262" s="22" t="s">
        <v>166</v>
      </c>
      <c r="AT262" s="22" t="s">
        <v>150</v>
      </c>
      <c r="AU262" s="22" t="s">
        <v>85</v>
      </c>
      <c r="AY262" s="22" t="s">
        <v>147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22" t="s">
        <v>83</v>
      </c>
      <c r="BK262" s="201">
        <f>ROUND(I262*H262,2)</f>
        <v>0</v>
      </c>
      <c r="BL262" s="22" t="s">
        <v>166</v>
      </c>
      <c r="BM262" s="22" t="s">
        <v>1155</v>
      </c>
    </row>
    <row r="263" spans="2:65" s="12" customFormat="1">
      <c r="B263" s="213"/>
      <c r="C263" s="214"/>
      <c r="D263" s="204" t="s">
        <v>186</v>
      </c>
      <c r="E263" s="215" t="s">
        <v>21</v>
      </c>
      <c r="F263" s="216" t="s">
        <v>1156</v>
      </c>
      <c r="G263" s="214"/>
      <c r="H263" s="217">
        <v>32.5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186</v>
      </c>
      <c r="AU263" s="223" t="s">
        <v>85</v>
      </c>
      <c r="AV263" s="12" t="s">
        <v>85</v>
      </c>
      <c r="AW263" s="12" t="s">
        <v>38</v>
      </c>
      <c r="AX263" s="12" t="s">
        <v>75</v>
      </c>
      <c r="AY263" s="223" t="s">
        <v>147</v>
      </c>
    </row>
    <row r="264" spans="2:65" s="1" customFormat="1" ht="16.5" customHeight="1">
      <c r="B264" s="39"/>
      <c r="C264" s="190" t="s">
        <v>685</v>
      </c>
      <c r="D264" s="190" t="s">
        <v>150</v>
      </c>
      <c r="E264" s="191" t="s">
        <v>1157</v>
      </c>
      <c r="F264" s="192" t="s">
        <v>1158</v>
      </c>
      <c r="G264" s="193" t="s">
        <v>323</v>
      </c>
      <c r="H264" s="194">
        <v>1</v>
      </c>
      <c r="I264" s="195"/>
      <c r="J264" s="196">
        <f>ROUND(I264*H264,2)</f>
        <v>0</v>
      </c>
      <c r="K264" s="192" t="s">
        <v>21</v>
      </c>
      <c r="L264" s="59"/>
      <c r="M264" s="197" t="s">
        <v>21</v>
      </c>
      <c r="N264" s="198" t="s">
        <v>46</v>
      </c>
      <c r="O264" s="40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AR264" s="22" t="s">
        <v>166</v>
      </c>
      <c r="AT264" s="22" t="s">
        <v>150</v>
      </c>
      <c r="AU264" s="22" t="s">
        <v>85</v>
      </c>
      <c r="AY264" s="22" t="s">
        <v>147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22" t="s">
        <v>83</v>
      </c>
      <c r="BK264" s="201">
        <f>ROUND(I264*H264,2)</f>
        <v>0</v>
      </c>
      <c r="BL264" s="22" t="s">
        <v>166</v>
      </c>
      <c r="BM264" s="22" t="s">
        <v>1159</v>
      </c>
    </row>
    <row r="265" spans="2:65" s="1" customFormat="1" ht="38.25" customHeight="1">
      <c r="B265" s="39"/>
      <c r="C265" s="190" t="s">
        <v>690</v>
      </c>
      <c r="D265" s="190" t="s">
        <v>150</v>
      </c>
      <c r="E265" s="191" t="s">
        <v>1160</v>
      </c>
      <c r="F265" s="192" t="s">
        <v>1161</v>
      </c>
      <c r="G265" s="193" t="s">
        <v>281</v>
      </c>
      <c r="H265" s="194">
        <v>1</v>
      </c>
      <c r="I265" s="195"/>
      <c r="J265" s="196">
        <f>ROUND(I265*H265,2)</f>
        <v>0</v>
      </c>
      <c r="K265" s="192" t="s">
        <v>154</v>
      </c>
      <c r="L265" s="59"/>
      <c r="M265" s="197" t="s">
        <v>21</v>
      </c>
      <c r="N265" s="198" t="s">
        <v>46</v>
      </c>
      <c r="O265" s="40"/>
      <c r="P265" s="199">
        <f>O265*H265</f>
        <v>0</v>
      </c>
      <c r="Q265" s="199">
        <v>3.4009999999999999E-2</v>
      </c>
      <c r="R265" s="199">
        <f>Q265*H265</f>
        <v>3.4009999999999999E-2</v>
      </c>
      <c r="S265" s="199">
        <v>0</v>
      </c>
      <c r="T265" s="200">
        <f>S265*H265</f>
        <v>0</v>
      </c>
      <c r="AR265" s="22" t="s">
        <v>166</v>
      </c>
      <c r="AT265" s="22" t="s">
        <v>150</v>
      </c>
      <c r="AU265" s="22" t="s">
        <v>85</v>
      </c>
      <c r="AY265" s="22" t="s">
        <v>147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22" t="s">
        <v>83</v>
      </c>
      <c r="BK265" s="201">
        <f>ROUND(I265*H265,2)</f>
        <v>0</v>
      </c>
      <c r="BL265" s="22" t="s">
        <v>166</v>
      </c>
      <c r="BM265" s="22" t="s">
        <v>1162</v>
      </c>
    </row>
    <row r="266" spans="2:65" s="1" customFormat="1" ht="25.5" customHeight="1">
      <c r="B266" s="39"/>
      <c r="C266" s="190" t="s">
        <v>695</v>
      </c>
      <c r="D266" s="190" t="s">
        <v>150</v>
      </c>
      <c r="E266" s="191" t="s">
        <v>1163</v>
      </c>
      <c r="F266" s="192" t="s">
        <v>1164</v>
      </c>
      <c r="G266" s="193" t="s">
        <v>281</v>
      </c>
      <c r="H266" s="194">
        <v>1</v>
      </c>
      <c r="I266" s="195"/>
      <c r="J266" s="196">
        <f>ROUND(I266*H266,2)</f>
        <v>0</v>
      </c>
      <c r="K266" s="192" t="s">
        <v>154</v>
      </c>
      <c r="L266" s="59"/>
      <c r="M266" s="197" t="s">
        <v>21</v>
      </c>
      <c r="N266" s="198" t="s">
        <v>46</v>
      </c>
      <c r="O266" s="40"/>
      <c r="P266" s="199">
        <f>O266*H266</f>
        <v>0</v>
      </c>
      <c r="Q266" s="199">
        <v>1.9400000000000001E-3</v>
      </c>
      <c r="R266" s="199">
        <f>Q266*H266</f>
        <v>1.9400000000000001E-3</v>
      </c>
      <c r="S266" s="199">
        <v>0</v>
      </c>
      <c r="T266" s="200">
        <f>S266*H266</f>
        <v>0</v>
      </c>
      <c r="AR266" s="22" t="s">
        <v>166</v>
      </c>
      <c r="AT266" s="22" t="s">
        <v>150</v>
      </c>
      <c r="AU266" s="22" t="s">
        <v>85</v>
      </c>
      <c r="AY266" s="22" t="s">
        <v>147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22" t="s">
        <v>83</v>
      </c>
      <c r="BK266" s="201">
        <f>ROUND(I266*H266,2)</f>
        <v>0</v>
      </c>
      <c r="BL266" s="22" t="s">
        <v>166</v>
      </c>
      <c r="BM266" s="22" t="s">
        <v>1165</v>
      </c>
    </row>
    <row r="267" spans="2:65" s="10" customFormat="1" ht="29.85" customHeight="1">
      <c r="B267" s="174"/>
      <c r="C267" s="175"/>
      <c r="D267" s="176" t="s">
        <v>74</v>
      </c>
      <c r="E267" s="188" t="s">
        <v>188</v>
      </c>
      <c r="F267" s="188" t="s">
        <v>325</v>
      </c>
      <c r="G267" s="175"/>
      <c r="H267" s="175"/>
      <c r="I267" s="178"/>
      <c r="J267" s="189">
        <f>BK267</f>
        <v>0</v>
      </c>
      <c r="K267" s="175"/>
      <c r="L267" s="180"/>
      <c r="M267" s="181"/>
      <c r="N267" s="182"/>
      <c r="O267" s="182"/>
      <c r="P267" s="183">
        <f>P268+P277</f>
        <v>0</v>
      </c>
      <c r="Q267" s="182"/>
      <c r="R267" s="183">
        <f>R268+R277</f>
        <v>20.42229</v>
      </c>
      <c r="S267" s="182"/>
      <c r="T267" s="184">
        <f>T268+T277</f>
        <v>0</v>
      </c>
      <c r="AR267" s="185" t="s">
        <v>83</v>
      </c>
      <c r="AT267" s="186" t="s">
        <v>74</v>
      </c>
      <c r="AU267" s="186" t="s">
        <v>83</v>
      </c>
      <c r="AY267" s="185" t="s">
        <v>147</v>
      </c>
      <c r="BK267" s="187">
        <f>BK268+BK277</f>
        <v>0</v>
      </c>
    </row>
    <row r="268" spans="2:65" s="10" customFormat="1" ht="14.85" customHeight="1">
      <c r="B268" s="174"/>
      <c r="C268" s="175"/>
      <c r="D268" s="176" t="s">
        <v>74</v>
      </c>
      <c r="E268" s="188" t="s">
        <v>817</v>
      </c>
      <c r="F268" s="188" t="s">
        <v>818</v>
      </c>
      <c r="G268" s="175"/>
      <c r="H268" s="175"/>
      <c r="I268" s="178"/>
      <c r="J268" s="189">
        <f>BK268</f>
        <v>0</v>
      </c>
      <c r="K268" s="175"/>
      <c r="L268" s="180"/>
      <c r="M268" s="181"/>
      <c r="N268" s="182"/>
      <c r="O268" s="182"/>
      <c r="P268" s="183">
        <f>SUM(P269:P276)</f>
        <v>0</v>
      </c>
      <c r="Q268" s="182"/>
      <c r="R268" s="183">
        <f>SUM(R269:R276)</f>
        <v>11.655989999999999</v>
      </c>
      <c r="S268" s="182"/>
      <c r="T268" s="184">
        <f>SUM(T269:T276)</f>
        <v>0</v>
      </c>
      <c r="AR268" s="185" t="s">
        <v>83</v>
      </c>
      <c r="AT268" s="186" t="s">
        <v>74</v>
      </c>
      <c r="AU268" s="186" t="s">
        <v>85</v>
      </c>
      <c r="AY268" s="185" t="s">
        <v>147</v>
      </c>
      <c r="BK268" s="187">
        <f>SUM(BK269:BK276)</f>
        <v>0</v>
      </c>
    </row>
    <row r="269" spans="2:65" s="1" customFormat="1" ht="38.25" customHeight="1">
      <c r="B269" s="39"/>
      <c r="C269" s="190" t="s">
        <v>697</v>
      </c>
      <c r="D269" s="190" t="s">
        <v>150</v>
      </c>
      <c r="E269" s="191" t="s">
        <v>820</v>
      </c>
      <c r="F269" s="192" t="s">
        <v>821</v>
      </c>
      <c r="G269" s="193" t="s">
        <v>312</v>
      </c>
      <c r="H269" s="194">
        <v>60.3</v>
      </c>
      <c r="I269" s="195"/>
      <c r="J269" s="196">
        <f>ROUND(I269*H269,2)</f>
        <v>0</v>
      </c>
      <c r="K269" s="192" t="s">
        <v>154</v>
      </c>
      <c r="L269" s="59"/>
      <c r="M269" s="197" t="s">
        <v>21</v>
      </c>
      <c r="N269" s="198" t="s">
        <v>46</v>
      </c>
      <c r="O269" s="40"/>
      <c r="P269" s="199">
        <f>O269*H269</f>
        <v>0</v>
      </c>
      <c r="Q269" s="199">
        <v>0.1295</v>
      </c>
      <c r="R269" s="199">
        <f>Q269*H269</f>
        <v>7.8088499999999996</v>
      </c>
      <c r="S269" s="199">
        <v>0</v>
      </c>
      <c r="T269" s="200">
        <f>S269*H269</f>
        <v>0</v>
      </c>
      <c r="AR269" s="22" t="s">
        <v>166</v>
      </c>
      <c r="AT269" s="22" t="s">
        <v>150</v>
      </c>
      <c r="AU269" s="22" t="s">
        <v>160</v>
      </c>
      <c r="AY269" s="22" t="s">
        <v>147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22" t="s">
        <v>83</v>
      </c>
      <c r="BK269" s="201">
        <f>ROUND(I269*H269,2)</f>
        <v>0</v>
      </c>
      <c r="BL269" s="22" t="s">
        <v>166</v>
      </c>
      <c r="BM269" s="22" t="s">
        <v>1166</v>
      </c>
    </row>
    <row r="270" spans="2:65" s="12" customFormat="1">
      <c r="B270" s="213"/>
      <c r="C270" s="214"/>
      <c r="D270" s="204" t="s">
        <v>186</v>
      </c>
      <c r="E270" s="215" t="s">
        <v>21</v>
      </c>
      <c r="F270" s="216" t="s">
        <v>1167</v>
      </c>
      <c r="G270" s="214"/>
      <c r="H270" s="217">
        <v>60.3</v>
      </c>
      <c r="I270" s="218"/>
      <c r="J270" s="214"/>
      <c r="K270" s="214"/>
      <c r="L270" s="219"/>
      <c r="M270" s="220"/>
      <c r="N270" s="221"/>
      <c r="O270" s="221"/>
      <c r="P270" s="221"/>
      <c r="Q270" s="221"/>
      <c r="R270" s="221"/>
      <c r="S270" s="221"/>
      <c r="T270" s="222"/>
      <c r="AT270" s="223" t="s">
        <v>186</v>
      </c>
      <c r="AU270" s="223" t="s">
        <v>160</v>
      </c>
      <c r="AV270" s="12" t="s">
        <v>85</v>
      </c>
      <c r="AW270" s="12" t="s">
        <v>38</v>
      </c>
      <c r="AX270" s="12" t="s">
        <v>75</v>
      </c>
      <c r="AY270" s="223" t="s">
        <v>147</v>
      </c>
    </row>
    <row r="271" spans="2:65" s="1" customFormat="1" ht="16.5" customHeight="1">
      <c r="B271" s="39"/>
      <c r="C271" s="228" t="s">
        <v>700</v>
      </c>
      <c r="D271" s="228" t="s">
        <v>332</v>
      </c>
      <c r="E271" s="229" t="s">
        <v>1168</v>
      </c>
      <c r="F271" s="230" t="s">
        <v>1169</v>
      </c>
      <c r="G271" s="231" t="s">
        <v>312</v>
      </c>
      <c r="H271" s="232">
        <v>66.33</v>
      </c>
      <c r="I271" s="233"/>
      <c r="J271" s="234">
        <f>ROUND(I271*H271,2)</f>
        <v>0</v>
      </c>
      <c r="K271" s="230" t="s">
        <v>154</v>
      </c>
      <c r="L271" s="235"/>
      <c r="M271" s="236" t="s">
        <v>21</v>
      </c>
      <c r="N271" s="237" t="s">
        <v>46</v>
      </c>
      <c r="O271" s="40"/>
      <c r="P271" s="199">
        <f>O271*H271</f>
        <v>0</v>
      </c>
      <c r="Q271" s="199">
        <v>5.8000000000000003E-2</v>
      </c>
      <c r="R271" s="199">
        <f>Q271*H271</f>
        <v>3.84714</v>
      </c>
      <c r="S271" s="199">
        <v>0</v>
      </c>
      <c r="T271" s="200">
        <f>S271*H271</f>
        <v>0</v>
      </c>
      <c r="AR271" s="22" t="s">
        <v>182</v>
      </c>
      <c r="AT271" s="22" t="s">
        <v>332</v>
      </c>
      <c r="AU271" s="22" t="s">
        <v>160</v>
      </c>
      <c r="AY271" s="22" t="s">
        <v>147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22" t="s">
        <v>83</v>
      </c>
      <c r="BK271" s="201">
        <f>ROUND(I271*H271,2)</f>
        <v>0</v>
      </c>
      <c r="BL271" s="22" t="s">
        <v>166</v>
      </c>
      <c r="BM271" s="22" t="s">
        <v>1170</v>
      </c>
    </row>
    <row r="272" spans="2:65" s="11" customFormat="1">
      <c r="B272" s="202"/>
      <c r="C272" s="203"/>
      <c r="D272" s="204" t="s">
        <v>186</v>
      </c>
      <c r="E272" s="205" t="s">
        <v>21</v>
      </c>
      <c r="F272" s="206" t="s">
        <v>831</v>
      </c>
      <c r="G272" s="203"/>
      <c r="H272" s="205" t="s">
        <v>21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186</v>
      </c>
      <c r="AU272" s="212" t="s">
        <v>160</v>
      </c>
      <c r="AV272" s="11" t="s">
        <v>83</v>
      </c>
      <c r="AW272" s="11" t="s">
        <v>38</v>
      </c>
      <c r="AX272" s="11" t="s">
        <v>75</v>
      </c>
      <c r="AY272" s="212" t="s">
        <v>147</v>
      </c>
    </row>
    <row r="273" spans="2:65" s="12" customFormat="1">
      <c r="B273" s="213"/>
      <c r="C273" s="214"/>
      <c r="D273" s="204" t="s">
        <v>186</v>
      </c>
      <c r="E273" s="215" t="s">
        <v>21</v>
      </c>
      <c r="F273" s="216" t="s">
        <v>1171</v>
      </c>
      <c r="G273" s="214"/>
      <c r="H273" s="217">
        <v>60.3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186</v>
      </c>
      <c r="AU273" s="223" t="s">
        <v>160</v>
      </c>
      <c r="AV273" s="12" t="s">
        <v>85</v>
      </c>
      <c r="AW273" s="12" t="s">
        <v>38</v>
      </c>
      <c r="AX273" s="12" t="s">
        <v>75</v>
      </c>
      <c r="AY273" s="223" t="s">
        <v>147</v>
      </c>
    </row>
    <row r="274" spans="2:65" s="12" customFormat="1">
      <c r="B274" s="213"/>
      <c r="C274" s="214"/>
      <c r="D274" s="204" t="s">
        <v>186</v>
      </c>
      <c r="E274" s="214"/>
      <c r="F274" s="216" t="s">
        <v>1172</v>
      </c>
      <c r="G274" s="214"/>
      <c r="H274" s="217">
        <v>66.33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186</v>
      </c>
      <c r="AU274" s="223" t="s">
        <v>160</v>
      </c>
      <c r="AV274" s="12" t="s">
        <v>85</v>
      </c>
      <c r="AW274" s="12" t="s">
        <v>6</v>
      </c>
      <c r="AX274" s="12" t="s">
        <v>83</v>
      </c>
      <c r="AY274" s="223" t="s">
        <v>147</v>
      </c>
    </row>
    <row r="275" spans="2:65" s="1" customFormat="1" ht="25.5" customHeight="1">
      <c r="B275" s="39"/>
      <c r="C275" s="190" t="s">
        <v>707</v>
      </c>
      <c r="D275" s="190" t="s">
        <v>150</v>
      </c>
      <c r="E275" s="191" t="s">
        <v>1173</v>
      </c>
      <c r="F275" s="192" t="s">
        <v>1174</v>
      </c>
      <c r="G275" s="193" t="s">
        <v>312</v>
      </c>
      <c r="H275" s="194">
        <v>88.4</v>
      </c>
      <c r="I275" s="195"/>
      <c r="J275" s="196">
        <f>ROUND(I275*H275,2)</f>
        <v>0</v>
      </c>
      <c r="K275" s="192" t="s">
        <v>154</v>
      </c>
      <c r="L275" s="59"/>
      <c r="M275" s="197" t="s">
        <v>21</v>
      </c>
      <c r="N275" s="198" t="s">
        <v>46</v>
      </c>
      <c r="O275" s="40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AR275" s="22" t="s">
        <v>166</v>
      </c>
      <c r="AT275" s="22" t="s">
        <v>150</v>
      </c>
      <c r="AU275" s="22" t="s">
        <v>160</v>
      </c>
      <c r="AY275" s="22" t="s">
        <v>147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22" t="s">
        <v>83</v>
      </c>
      <c r="BK275" s="201">
        <f>ROUND(I275*H275,2)</f>
        <v>0</v>
      </c>
      <c r="BL275" s="22" t="s">
        <v>166</v>
      </c>
      <c r="BM275" s="22" t="s">
        <v>1175</v>
      </c>
    </row>
    <row r="276" spans="2:65" s="12" customFormat="1">
      <c r="B276" s="213"/>
      <c r="C276" s="214"/>
      <c r="D276" s="204" t="s">
        <v>186</v>
      </c>
      <c r="E276" s="215" t="s">
        <v>21</v>
      </c>
      <c r="F276" s="216" t="s">
        <v>1176</v>
      </c>
      <c r="G276" s="214"/>
      <c r="H276" s="217">
        <v>88.4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186</v>
      </c>
      <c r="AU276" s="223" t="s">
        <v>160</v>
      </c>
      <c r="AV276" s="12" t="s">
        <v>85</v>
      </c>
      <c r="AW276" s="12" t="s">
        <v>38</v>
      </c>
      <c r="AX276" s="12" t="s">
        <v>75</v>
      </c>
      <c r="AY276" s="223" t="s">
        <v>147</v>
      </c>
    </row>
    <row r="277" spans="2:65" s="10" customFormat="1" ht="22.35" customHeight="1">
      <c r="B277" s="174"/>
      <c r="C277" s="175"/>
      <c r="D277" s="176" t="s">
        <v>74</v>
      </c>
      <c r="E277" s="188" t="s">
        <v>326</v>
      </c>
      <c r="F277" s="188" t="s">
        <v>327</v>
      </c>
      <c r="G277" s="175"/>
      <c r="H277" s="175"/>
      <c r="I277" s="178"/>
      <c r="J277" s="189">
        <f>BK277</f>
        <v>0</v>
      </c>
      <c r="K277" s="175"/>
      <c r="L277" s="180"/>
      <c r="M277" s="181"/>
      <c r="N277" s="182"/>
      <c r="O277" s="182"/>
      <c r="P277" s="183">
        <f>SUM(P278:P284)</f>
        <v>0</v>
      </c>
      <c r="Q277" s="182"/>
      <c r="R277" s="183">
        <f>SUM(R278:R284)</f>
        <v>8.7663000000000011</v>
      </c>
      <c r="S277" s="182"/>
      <c r="T277" s="184">
        <f>SUM(T278:T284)</f>
        <v>0</v>
      </c>
      <c r="AR277" s="185" t="s">
        <v>83</v>
      </c>
      <c r="AT277" s="186" t="s">
        <v>74</v>
      </c>
      <c r="AU277" s="186" t="s">
        <v>85</v>
      </c>
      <c r="AY277" s="185" t="s">
        <v>147</v>
      </c>
      <c r="BK277" s="187">
        <f>SUM(BK278:BK284)</f>
        <v>0</v>
      </c>
    </row>
    <row r="278" spans="2:65" s="1" customFormat="1" ht="25.5" customHeight="1">
      <c r="B278" s="39"/>
      <c r="C278" s="190" t="s">
        <v>717</v>
      </c>
      <c r="D278" s="190" t="s">
        <v>150</v>
      </c>
      <c r="E278" s="191" t="s">
        <v>849</v>
      </c>
      <c r="F278" s="192" t="s">
        <v>850</v>
      </c>
      <c r="G278" s="193" t="s">
        <v>312</v>
      </c>
      <c r="H278" s="194">
        <v>30</v>
      </c>
      <c r="I278" s="195"/>
      <c r="J278" s="196">
        <f>ROUND(I278*H278,2)</f>
        <v>0</v>
      </c>
      <c r="K278" s="192" t="s">
        <v>154</v>
      </c>
      <c r="L278" s="59"/>
      <c r="M278" s="197" t="s">
        <v>21</v>
      </c>
      <c r="N278" s="198" t="s">
        <v>46</v>
      </c>
      <c r="O278" s="40"/>
      <c r="P278" s="199">
        <f>O278*H278</f>
        <v>0</v>
      </c>
      <c r="Q278" s="199">
        <v>0.29221000000000003</v>
      </c>
      <c r="R278" s="199">
        <f>Q278*H278</f>
        <v>8.7663000000000011</v>
      </c>
      <c r="S278" s="199">
        <v>0</v>
      </c>
      <c r="T278" s="200">
        <f>S278*H278</f>
        <v>0</v>
      </c>
      <c r="AR278" s="22" t="s">
        <v>166</v>
      </c>
      <c r="AT278" s="22" t="s">
        <v>150</v>
      </c>
      <c r="AU278" s="22" t="s">
        <v>160</v>
      </c>
      <c r="AY278" s="22" t="s">
        <v>147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22" t="s">
        <v>83</v>
      </c>
      <c r="BK278" s="201">
        <f>ROUND(I278*H278,2)</f>
        <v>0</v>
      </c>
      <c r="BL278" s="22" t="s">
        <v>166</v>
      </c>
      <c r="BM278" s="22" t="s">
        <v>1177</v>
      </c>
    </row>
    <row r="279" spans="2:65" s="12" customFormat="1">
      <c r="B279" s="213"/>
      <c r="C279" s="214"/>
      <c r="D279" s="204" t="s">
        <v>186</v>
      </c>
      <c r="E279" s="215" t="s">
        <v>21</v>
      </c>
      <c r="F279" s="216" t="s">
        <v>1178</v>
      </c>
      <c r="G279" s="214"/>
      <c r="H279" s="217">
        <v>30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186</v>
      </c>
      <c r="AU279" s="223" t="s">
        <v>160</v>
      </c>
      <c r="AV279" s="12" t="s">
        <v>85</v>
      </c>
      <c r="AW279" s="12" t="s">
        <v>38</v>
      </c>
      <c r="AX279" s="12" t="s">
        <v>75</v>
      </c>
      <c r="AY279" s="223" t="s">
        <v>147</v>
      </c>
    </row>
    <row r="280" spans="2:65" s="1" customFormat="1" ht="16.5" customHeight="1">
      <c r="B280" s="39"/>
      <c r="C280" s="228" t="s">
        <v>721</v>
      </c>
      <c r="D280" s="228" t="s">
        <v>332</v>
      </c>
      <c r="E280" s="229" t="s">
        <v>1179</v>
      </c>
      <c r="F280" s="230" t="s">
        <v>855</v>
      </c>
      <c r="G280" s="231" t="s">
        <v>323</v>
      </c>
      <c r="H280" s="232">
        <v>29</v>
      </c>
      <c r="I280" s="233"/>
      <c r="J280" s="234">
        <f>ROUND(I280*H280,2)</f>
        <v>0</v>
      </c>
      <c r="K280" s="230" t="s">
        <v>21</v>
      </c>
      <c r="L280" s="235"/>
      <c r="M280" s="236" t="s">
        <v>21</v>
      </c>
      <c r="N280" s="237" t="s">
        <v>46</v>
      </c>
      <c r="O280" s="40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AR280" s="22" t="s">
        <v>182</v>
      </c>
      <c r="AT280" s="22" t="s">
        <v>332</v>
      </c>
      <c r="AU280" s="22" t="s">
        <v>160</v>
      </c>
      <c r="AY280" s="22" t="s">
        <v>147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22" t="s">
        <v>83</v>
      </c>
      <c r="BK280" s="201">
        <f>ROUND(I280*H280,2)</f>
        <v>0</v>
      </c>
      <c r="BL280" s="22" t="s">
        <v>166</v>
      </c>
      <c r="BM280" s="22" t="s">
        <v>1180</v>
      </c>
    </row>
    <row r="281" spans="2:65" s="1" customFormat="1" ht="16.5" customHeight="1">
      <c r="B281" s="39"/>
      <c r="C281" s="228" t="s">
        <v>727</v>
      </c>
      <c r="D281" s="228" t="s">
        <v>332</v>
      </c>
      <c r="E281" s="229" t="s">
        <v>1181</v>
      </c>
      <c r="F281" s="230" t="s">
        <v>860</v>
      </c>
      <c r="G281" s="231" t="s">
        <v>323</v>
      </c>
      <c r="H281" s="232">
        <v>1</v>
      </c>
      <c r="I281" s="233"/>
      <c r="J281" s="234">
        <f>ROUND(I281*H281,2)</f>
        <v>0</v>
      </c>
      <c r="K281" s="230" t="s">
        <v>21</v>
      </c>
      <c r="L281" s="235"/>
      <c r="M281" s="236" t="s">
        <v>21</v>
      </c>
      <c r="N281" s="237" t="s">
        <v>46</v>
      </c>
      <c r="O281" s="40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AR281" s="22" t="s">
        <v>182</v>
      </c>
      <c r="AT281" s="22" t="s">
        <v>332</v>
      </c>
      <c r="AU281" s="22" t="s">
        <v>160</v>
      </c>
      <c r="AY281" s="22" t="s">
        <v>147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22" t="s">
        <v>83</v>
      </c>
      <c r="BK281" s="201">
        <f>ROUND(I281*H281,2)</f>
        <v>0</v>
      </c>
      <c r="BL281" s="22" t="s">
        <v>166</v>
      </c>
      <c r="BM281" s="22" t="s">
        <v>1182</v>
      </c>
    </row>
    <row r="282" spans="2:65" s="1" customFormat="1" ht="16.5" customHeight="1">
      <c r="B282" s="39"/>
      <c r="C282" s="228" t="s">
        <v>731</v>
      </c>
      <c r="D282" s="228" t="s">
        <v>332</v>
      </c>
      <c r="E282" s="229" t="s">
        <v>1183</v>
      </c>
      <c r="F282" s="230" t="s">
        <v>865</v>
      </c>
      <c r="G282" s="231" t="s">
        <v>323</v>
      </c>
      <c r="H282" s="232">
        <v>1</v>
      </c>
      <c r="I282" s="233"/>
      <c r="J282" s="234">
        <f>ROUND(I282*H282,2)</f>
        <v>0</v>
      </c>
      <c r="K282" s="230" t="s">
        <v>21</v>
      </c>
      <c r="L282" s="235"/>
      <c r="M282" s="236" t="s">
        <v>21</v>
      </c>
      <c r="N282" s="237" t="s">
        <v>46</v>
      </c>
      <c r="O282" s="40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AR282" s="22" t="s">
        <v>182</v>
      </c>
      <c r="AT282" s="22" t="s">
        <v>332</v>
      </c>
      <c r="AU282" s="22" t="s">
        <v>160</v>
      </c>
      <c r="AY282" s="22" t="s">
        <v>147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22" t="s">
        <v>83</v>
      </c>
      <c r="BK282" s="201">
        <f>ROUND(I282*H282,2)</f>
        <v>0</v>
      </c>
      <c r="BL282" s="22" t="s">
        <v>166</v>
      </c>
      <c r="BM282" s="22" t="s">
        <v>1184</v>
      </c>
    </row>
    <row r="283" spans="2:65" s="1" customFormat="1" ht="16.5" customHeight="1">
      <c r="B283" s="39"/>
      <c r="C283" s="228" t="s">
        <v>735</v>
      </c>
      <c r="D283" s="228" t="s">
        <v>332</v>
      </c>
      <c r="E283" s="229" t="s">
        <v>1185</v>
      </c>
      <c r="F283" s="230" t="s">
        <v>1186</v>
      </c>
      <c r="G283" s="231" t="s">
        <v>323</v>
      </c>
      <c r="H283" s="232">
        <v>30</v>
      </c>
      <c r="I283" s="233"/>
      <c r="J283" s="234">
        <f>ROUND(I283*H283,2)</f>
        <v>0</v>
      </c>
      <c r="K283" s="230" t="s">
        <v>21</v>
      </c>
      <c r="L283" s="235"/>
      <c r="M283" s="236" t="s">
        <v>21</v>
      </c>
      <c r="N283" s="237" t="s">
        <v>46</v>
      </c>
      <c r="O283" s="40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AR283" s="22" t="s">
        <v>182</v>
      </c>
      <c r="AT283" s="22" t="s">
        <v>332</v>
      </c>
      <c r="AU283" s="22" t="s">
        <v>160</v>
      </c>
      <c r="AY283" s="22" t="s">
        <v>147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22" t="s">
        <v>83</v>
      </c>
      <c r="BK283" s="201">
        <f>ROUND(I283*H283,2)</f>
        <v>0</v>
      </c>
      <c r="BL283" s="22" t="s">
        <v>166</v>
      </c>
      <c r="BM283" s="22" t="s">
        <v>1187</v>
      </c>
    </row>
    <row r="284" spans="2:65" s="1" customFormat="1" ht="16.5" customHeight="1">
      <c r="B284" s="39"/>
      <c r="C284" s="228" t="s">
        <v>739</v>
      </c>
      <c r="D284" s="228" t="s">
        <v>332</v>
      </c>
      <c r="E284" s="229" t="s">
        <v>1188</v>
      </c>
      <c r="F284" s="230" t="s">
        <v>874</v>
      </c>
      <c r="G284" s="231" t="s">
        <v>323</v>
      </c>
      <c r="H284" s="232">
        <v>2</v>
      </c>
      <c r="I284" s="233"/>
      <c r="J284" s="234">
        <f>ROUND(I284*H284,2)</f>
        <v>0</v>
      </c>
      <c r="K284" s="230" t="s">
        <v>21</v>
      </c>
      <c r="L284" s="235"/>
      <c r="M284" s="236" t="s">
        <v>21</v>
      </c>
      <c r="N284" s="237" t="s">
        <v>46</v>
      </c>
      <c r="O284" s="40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AR284" s="22" t="s">
        <v>182</v>
      </c>
      <c r="AT284" s="22" t="s">
        <v>332</v>
      </c>
      <c r="AU284" s="22" t="s">
        <v>160</v>
      </c>
      <c r="AY284" s="22" t="s">
        <v>147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22" t="s">
        <v>83</v>
      </c>
      <c r="BK284" s="201">
        <f>ROUND(I284*H284,2)</f>
        <v>0</v>
      </c>
      <c r="BL284" s="22" t="s">
        <v>166</v>
      </c>
      <c r="BM284" s="22" t="s">
        <v>1189</v>
      </c>
    </row>
    <row r="285" spans="2:65" s="10" customFormat="1" ht="29.85" customHeight="1">
      <c r="B285" s="174"/>
      <c r="C285" s="175"/>
      <c r="D285" s="176" t="s">
        <v>74</v>
      </c>
      <c r="E285" s="188" t="s">
        <v>336</v>
      </c>
      <c r="F285" s="188" t="s">
        <v>337</v>
      </c>
      <c r="G285" s="175"/>
      <c r="H285" s="175"/>
      <c r="I285" s="178"/>
      <c r="J285" s="189">
        <f>BK285</f>
        <v>0</v>
      </c>
      <c r="K285" s="175"/>
      <c r="L285" s="180"/>
      <c r="M285" s="181"/>
      <c r="N285" s="182"/>
      <c r="O285" s="182"/>
      <c r="P285" s="183">
        <f>P286</f>
        <v>0</v>
      </c>
      <c r="Q285" s="182"/>
      <c r="R285" s="183">
        <f>R286</f>
        <v>0</v>
      </c>
      <c r="S285" s="182"/>
      <c r="T285" s="184">
        <f>T286</f>
        <v>0</v>
      </c>
      <c r="AR285" s="185" t="s">
        <v>83</v>
      </c>
      <c r="AT285" s="186" t="s">
        <v>74</v>
      </c>
      <c r="AU285" s="186" t="s">
        <v>83</v>
      </c>
      <c r="AY285" s="185" t="s">
        <v>147</v>
      </c>
      <c r="BK285" s="187">
        <f>BK286</f>
        <v>0</v>
      </c>
    </row>
    <row r="286" spans="2:65" s="1" customFormat="1" ht="16.5" customHeight="1">
      <c r="B286" s="39"/>
      <c r="C286" s="190" t="s">
        <v>745</v>
      </c>
      <c r="D286" s="190" t="s">
        <v>150</v>
      </c>
      <c r="E286" s="191" t="s">
        <v>339</v>
      </c>
      <c r="F286" s="192" t="s">
        <v>340</v>
      </c>
      <c r="G286" s="193" t="s">
        <v>250</v>
      </c>
      <c r="H286" s="194">
        <v>132.74700000000001</v>
      </c>
      <c r="I286" s="195"/>
      <c r="J286" s="196">
        <f>ROUND(I286*H286,2)</f>
        <v>0</v>
      </c>
      <c r="K286" s="192" t="s">
        <v>154</v>
      </c>
      <c r="L286" s="59"/>
      <c r="M286" s="197" t="s">
        <v>21</v>
      </c>
      <c r="N286" s="198" t="s">
        <v>46</v>
      </c>
      <c r="O286" s="40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AR286" s="22" t="s">
        <v>166</v>
      </c>
      <c r="AT286" s="22" t="s">
        <v>150</v>
      </c>
      <c r="AU286" s="22" t="s">
        <v>85</v>
      </c>
      <c r="AY286" s="22" t="s">
        <v>147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22" t="s">
        <v>83</v>
      </c>
      <c r="BK286" s="201">
        <f>ROUND(I286*H286,2)</f>
        <v>0</v>
      </c>
      <c r="BL286" s="22" t="s">
        <v>166</v>
      </c>
      <c r="BM286" s="22" t="s">
        <v>1190</v>
      </c>
    </row>
    <row r="287" spans="2:65" s="10" customFormat="1" ht="29.85" customHeight="1">
      <c r="B287" s="174"/>
      <c r="C287" s="175"/>
      <c r="D287" s="176" t="s">
        <v>74</v>
      </c>
      <c r="E287" s="188" t="s">
        <v>1191</v>
      </c>
      <c r="F287" s="188" t="s">
        <v>1192</v>
      </c>
      <c r="G287" s="175"/>
      <c r="H287" s="175"/>
      <c r="I287" s="178"/>
      <c r="J287" s="189">
        <f>BK287</f>
        <v>0</v>
      </c>
      <c r="K287" s="175"/>
      <c r="L287" s="180"/>
      <c r="M287" s="181"/>
      <c r="N287" s="182"/>
      <c r="O287" s="182"/>
      <c r="P287" s="183">
        <f>SUM(P288:P293)</f>
        <v>0</v>
      </c>
      <c r="Q287" s="182"/>
      <c r="R287" s="183">
        <f>SUM(R288:R293)</f>
        <v>0</v>
      </c>
      <c r="S287" s="182"/>
      <c r="T287" s="184">
        <f>SUM(T288:T293)</f>
        <v>0</v>
      </c>
      <c r="AR287" s="185" t="s">
        <v>83</v>
      </c>
      <c r="AT287" s="186" t="s">
        <v>74</v>
      </c>
      <c r="AU287" s="186" t="s">
        <v>83</v>
      </c>
      <c r="AY287" s="185" t="s">
        <v>147</v>
      </c>
      <c r="BK287" s="187">
        <f>SUM(BK288:BK293)</f>
        <v>0</v>
      </c>
    </row>
    <row r="288" spans="2:65" s="1" customFormat="1" ht="25.5" customHeight="1">
      <c r="B288" s="39"/>
      <c r="C288" s="190" t="s">
        <v>749</v>
      </c>
      <c r="D288" s="190" t="s">
        <v>150</v>
      </c>
      <c r="E288" s="191" t="s">
        <v>1193</v>
      </c>
      <c r="F288" s="192" t="s">
        <v>1194</v>
      </c>
      <c r="G288" s="193" t="s">
        <v>250</v>
      </c>
      <c r="H288" s="194">
        <v>5.6369999999999996</v>
      </c>
      <c r="I288" s="195"/>
      <c r="J288" s="196">
        <f>ROUND(I288*H288,2)</f>
        <v>0</v>
      </c>
      <c r="K288" s="192" t="s">
        <v>154</v>
      </c>
      <c r="L288" s="59"/>
      <c r="M288" s="197" t="s">
        <v>21</v>
      </c>
      <c r="N288" s="198" t="s">
        <v>46</v>
      </c>
      <c r="O288" s="40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AR288" s="22" t="s">
        <v>166</v>
      </c>
      <c r="AT288" s="22" t="s">
        <v>150</v>
      </c>
      <c r="AU288" s="22" t="s">
        <v>85</v>
      </c>
      <c r="AY288" s="22" t="s">
        <v>147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22" t="s">
        <v>83</v>
      </c>
      <c r="BK288" s="201">
        <f>ROUND(I288*H288,2)</f>
        <v>0</v>
      </c>
      <c r="BL288" s="22" t="s">
        <v>166</v>
      </c>
      <c r="BM288" s="22" t="s">
        <v>1195</v>
      </c>
    </row>
    <row r="289" spans="2:65" s="1" customFormat="1" ht="25.5" customHeight="1">
      <c r="B289" s="39"/>
      <c r="C289" s="190" t="s">
        <v>715</v>
      </c>
      <c r="D289" s="190" t="s">
        <v>150</v>
      </c>
      <c r="E289" s="191" t="s">
        <v>1196</v>
      </c>
      <c r="F289" s="192" t="s">
        <v>1197</v>
      </c>
      <c r="G289" s="193" t="s">
        <v>250</v>
      </c>
      <c r="H289" s="194">
        <v>5.6369999999999996</v>
      </c>
      <c r="I289" s="195"/>
      <c r="J289" s="196">
        <f>ROUND(I289*H289,2)</f>
        <v>0</v>
      </c>
      <c r="K289" s="192" t="s">
        <v>21</v>
      </c>
      <c r="L289" s="59"/>
      <c r="M289" s="197" t="s">
        <v>21</v>
      </c>
      <c r="N289" s="198" t="s">
        <v>46</v>
      </c>
      <c r="O289" s="40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AR289" s="22" t="s">
        <v>166</v>
      </c>
      <c r="AT289" s="22" t="s">
        <v>150</v>
      </c>
      <c r="AU289" s="22" t="s">
        <v>85</v>
      </c>
      <c r="AY289" s="22" t="s">
        <v>147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22" t="s">
        <v>83</v>
      </c>
      <c r="BK289" s="201">
        <f>ROUND(I289*H289,2)</f>
        <v>0</v>
      </c>
      <c r="BL289" s="22" t="s">
        <v>166</v>
      </c>
      <c r="BM289" s="22" t="s">
        <v>1198</v>
      </c>
    </row>
    <row r="290" spans="2:65" s="1" customFormat="1" ht="25.5" customHeight="1">
      <c r="B290" s="39"/>
      <c r="C290" s="190" t="s">
        <v>743</v>
      </c>
      <c r="D290" s="190" t="s">
        <v>150</v>
      </c>
      <c r="E290" s="191" t="s">
        <v>1199</v>
      </c>
      <c r="F290" s="192" t="s">
        <v>1200</v>
      </c>
      <c r="G290" s="193" t="s">
        <v>250</v>
      </c>
      <c r="H290" s="194">
        <v>5.6369999999999996</v>
      </c>
      <c r="I290" s="195"/>
      <c r="J290" s="196">
        <f>ROUND(I290*H290,2)</f>
        <v>0</v>
      </c>
      <c r="K290" s="192" t="s">
        <v>21</v>
      </c>
      <c r="L290" s="59"/>
      <c r="M290" s="197" t="s">
        <v>21</v>
      </c>
      <c r="N290" s="198" t="s">
        <v>46</v>
      </c>
      <c r="O290" s="40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AR290" s="22" t="s">
        <v>166</v>
      </c>
      <c r="AT290" s="22" t="s">
        <v>150</v>
      </c>
      <c r="AU290" s="22" t="s">
        <v>85</v>
      </c>
      <c r="AY290" s="22" t="s">
        <v>147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22" t="s">
        <v>83</v>
      </c>
      <c r="BK290" s="201">
        <f>ROUND(I290*H290,2)</f>
        <v>0</v>
      </c>
      <c r="BL290" s="22" t="s">
        <v>166</v>
      </c>
      <c r="BM290" s="22" t="s">
        <v>1201</v>
      </c>
    </row>
    <row r="291" spans="2:65" s="1" customFormat="1" ht="25.5" customHeight="1">
      <c r="B291" s="39"/>
      <c r="C291" s="190" t="s">
        <v>759</v>
      </c>
      <c r="D291" s="190" t="s">
        <v>150</v>
      </c>
      <c r="E291" s="191" t="s">
        <v>1202</v>
      </c>
      <c r="F291" s="192" t="s">
        <v>1203</v>
      </c>
      <c r="G291" s="193" t="s">
        <v>250</v>
      </c>
      <c r="H291" s="194">
        <v>84.555000000000007</v>
      </c>
      <c r="I291" s="195"/>
      <c r="J291" s="196">
        <f>ROUND(I291*H291,2)</f>
        <v>0</v>
      </c>
      <c r="K291" s="192" t="s">
        <v>21</v>
      </c>
      <c r="L291" s="59"/>
      <c r="M291" s="197" t="s">
        <v>21</v>
      </c>
      <c r="N291" s="198" t="s">
        <v>46</v>
      </c>
      <c r="O291" s="40"/>
      <c r="P291" s="199">
        <f>O291*H291</f>
        <v>0</v>
      </c>
      <c r="Q291" s="199">
        <v>0</v>
      </c>
      <c r="R291" s="199">
        <f>Q291*H291</f>
        <v>0</v>
      </c>
      <c r="S291" s="199">
        <v>0</v>
      </c>
      <c r="T291" s="200">
        <f>S291*H291</f>
        <v>0</v>
      </c>
      <c r="AR291" s="22" t="s">
        <v>166</v>
      </c>
      <c r="AT291" s="22" t="s">
        <v>150</v>
      </c>
      <c r="AU291" s="22" t="s">
        <v>85</v>
      </c>
      <c r="AY291" s="22" t="s">
        <v>147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22" t="s">
        <v>83</v>
      </c>
      <c r="BK291" s="201">
        <f>ROUND(I291*H291,2)</f>
        <v>0</v>
      </c>
      <c r="BL291" s="22" t="s">
        <v>166</v>
      </c>
      <c r="BM291" s="22" t="s">
        <v>1204</v>
      </c>
    </row>
    <row r="292" spans="2:65" s="12" customFormat="1">
      <c r="B292" s="213"/>
      <c r="C292" s="214"/>
      <c r="D292" s="204" t="s">
        <v>186</v>
      </c>
      <c r="E292" s="214"/>
      <c r="F292" s="216" t="s">
        <v>1205</v>
      </c>
      <c r="G292" s="214"/>
      <c r="H292" s="217">
        <v>84.555000000000007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186</v>
      </c>
      <c r="AU292" s="223" t="s">
        <v>85</v>
      </c>
      <c r="AV292" s="12" t="s">
        <v>85</v>
      </c>
      <c r="AW292" s="12" t="s">
        <v>6</v>
      </c>
      <c r="AX292" s="12" t="s">
        <v>83</v>
      </c>
      <c r="AY292" s="223" t="s">
        <v>147</v>
      </c>
    </row>
    <row r="293" spans="2:65" s="1" customFormat="1" ht="38.25" customHeight="1">
      <c r="B293" s="39"/>
      <c r="C293" s="190" t="s">
        <v>763</v>
      </c>
      <c r="D293" s="190" t="s">
        <v>150</v>
      </c>
      <c r="E293" s="191" t="s">
        <v>1206</v>
      </c>
      <c r="F293" s="192" t="s">
        <v>1207</v>
      </c>
      <c r="G293" s="193" t="s">
        <v>250</v>
      </c>
      <c r="H293" s="194">
        <v>5.6369999999999996</v>
      </c>
      <c r="I293" s="195"/>
      <c r="J293" s="196">
        <f>ROUND(I293*H293,2)</f>
        <v>0</v>
      </c>
      <c r="K293" s="192" t="s">
        <v>154</v>
      </c>
      <c r="L293" s="59"/>
      <c r="M293" s="197" t="s">
        <v>21</v>
      </c>
      <c r="N293" s="198" t="s">
        <v>46</v>
      </c>
      <c r="O293" s="40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AR293" s="22" t="s">
        <v>166</v>
      </c>
      <c r="AT293" s="22" t="s">
        <v>150</v>
      </c>
      <c r="AU293" s="22" t="s">
        <v>85</v>
      </c>
      <c r="AY293" s="22" t="s">
        <v>147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22" t="s">
        <v>83</v>
      </c>
      <c r="BK293" s="201">
        <f>ROUND(I293*H293,2)</f>
        <v>0</v>
      </c>
      <c r="BL293" s="22" t="s">
        <v>166</v>
      </c>
      <c r="BM293" s="22" t="s">
        <v>1208</v>
      </c>
    </row>
    <row r="294" spans="2:65" s="10" customFormat="1" ht="37.35" customHeight="1">
      <c r="B294" s="174"/>
      <c r="C294" s="175"/>
      <c r="D294" s="176" t="s">
        <v>74</v>
      </c>
      <c r="E294" s="177" t="s">
        <v>342</v>
      </c>
      <c r="F294" s="177" t="s">
        <v>343</v>
      </c>
      <c r="G294" s="175"/>
      <c r="H294" s="175"/>
      <c r="I294" s="178"/>
      <c r="J294" s="179">
        <f>BK294</f>
        <v>0</v>
      </c>
      <c r="K294" s="175"/>
      <c r="L294" s="180"/>
      <c r="M294" s="181"/>
      <c r="N294" s="182"/>
      <c r="O294" s="182"/>
      <c r="P294" s="183">
        <f>P295</f>
        <v>0</v>
      </c>
      <c r="Q294" s="182"/>
      <c r="R294" s="183">
        <f>R295</f>
        <v>0</v>
      </c>
      <c r="S294" s="182"/>
      <c r="T294" s="184">
        <f>T295</f>
        <v>0</v>
      </c>
      <c r="AR294" s="185" t="s">
        <v>85</v>
      </c>
      <c r="AT294" s="186" t="s">
        <v>74</v>
      </c>
      <c r="AU294" s="186" t="s">
        <v>75</v>
      </c>
      <c r="AY294" s="185" t="s">
        <v>147</v>
      </c>
      <c r="BK294" s="187">
        <f>BK295</f>
        <v>0</v>
      </c>
    </row>
    <row r="295" spans="2:65" s="10" customFormat="1" ht="19.899999999999999" customHeight="1">
      <c r="B295" s="174"/>
      <c r="C295" s="175"/>
      <c r="D295" s="176" t="s">
        <v>74</v>
      </c>
      <c r="E295" s="188" t="s">
        <v>344</v>
      </c>
      <c r="F295" s="188" t="s">
        <v>345</v>
      </c>
      <c r="G295" s="175"/>
      <c r="H295" s="175"/>
      <c r="I295" s="178"/>
      <c r="J295" s="189">
        <f>BK295</f>
        <v>0</v>
      </c>
      <c r="K295" s="175"/>
      <c r="L295" s="180"/>
      <c r="M295" s="181"/>
      <c r="N295" s="182"/>
      <c r="O295" s="182"/>
      <c r="P295" s="183">
        <f>SUM(P296:P302)</f>
        <v>0</v>
      </c>
      <c r="Q295" s="182"/>
      <c r="R295" s="183">
        <f>SUM(R296:R302)</f>
        <v>0</v>
      </c>
      <c r="S295" s="182"/>
      <c r="T295" s="184">
        <f>SUM(T296:T302)</f>
        <v>0</v>
      </c>
      <c r="AR295" s="185" t="s">
        <v>85</v>
      </c>
      <c r="AT295" s="186" t="s">
        <v>74</v>
      </c>
      <c r="AU295" s="186" t="s">
        <v>83</v>
      </c>
      <c r="AY295" s="185" t="s">
        <v>147</v>
      </c>
      <c r="BK295" s="187">
        <f>SUM(BK296:BK302)</f>
        <v>0</v>
      </c>
    </row>
    <row r="296" spans="2:65" s="1" customFormat="1" ht="25.5" customHeight="1">
      <c r="B296" s="39"/>
      <c r="C296" s="190" t="s">
        <v>768</v>
      </c>
      <c r="D296" s="190" t="s">
        <v>150</v>
      </c>
      <c r="E296" s="191" t="s">
        <v>1209</v>
      </c>
      <c r="F296" s="192" t="s">
        <v>1210</v>
      </c>
      <c r="G296" s="193" t="s">
        <v>312</v>
      </c>
      <c r="H296" s="194">
        <v>90</v>
      </c>
      <c r="I296" s="195"/>
      <c r="J296" s="196">
        <f>ROUND(I296*H296,2)</f>
        <v>0</v>
      </c>
      <c r="K296" s="192" t="s">
        <v>21</v>
      </c>
      <c r="L296" s="59"/>
      <c r="M296" s="197" t="s">
        <v>21</v>
      </c>
      <c r="N296" s="198" t="s">
        <v>46</v>
      </c>
      <c r="O296" s="40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AR296" s="22" t="s">
        <v>166</v>
      </c>
      <c r="AT296" s="22" t="s">
        <v>150</v>
      </c>
      <c r="AU296" s="22" t="s">
        <v>85</v>
      </c>
      <c r="AY296" s="22" t="s">
        <v>147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22" t="s">
        <v>83</v>
      </c>
      <c r="BK296" s="201">
        <f>ROUND(I296*H296,2)</f>
        <v>0</v>
      </c>
      <c r="BL296" s="22" t="s">
        <v>166</v>
      </c>
      <c r="BM296" s="22" t="s">
        <v>1211</v>
      </c>
    </row>
    <row r="297" spans="2:65" s="11" customFormat="1">
      <c r="B297" s="202"/>
      <c r="C297" s="203"/>
      <c r="D297" s="204" t="s">
        <v>186</v>
      </c>
      <c r="E297" s="205" t="s">
        <v>21</v>
      </c>
      <c r="F297" s="206" t="s">
        <v>1212</v>
      </c>
      <c r="G297" s="203"/>
      <c r="H297" s="205" t="s">
        <v>21</v>
      </c>
      <c r="I297" s="207"/>
      <c r="J297" s="203"/>
      <c r="K297" s="203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186</v>
      </c>
      <c r="AU297" s="212" t="s">
        <v>85</v>
      </c>
      <c r="AV297" s="11" t="s">
        <v>83</v>
      </c>
      <c r="AW297" s="11" t="s">
        <v>38</v>
      </c>
      <c r="AX297" s="11" t="s">
        <v>75</v>
      </c>
      <c r="AY297" s="212" t="s">
        <v>147</v>
      </c>
    </row>
    <row r="298" spans="2:65" s="11" customFormat="1">
      <c r="B298" s="202"/>
      <c r="C298" s="203"/>
      <c r="D298" s="204" t="s">
        <v>186</v>
      </c>
      <c r="E298" s="205" t="s">
        <v>21</v>
      </c>
      <c r="F298" s="206" t="s">
        <v>1213</v>
      </c>
      <c r="G298" s="203"/>
      <c r="H298" s="205" t="s">
        <v>21</v>
      </c>
      <c r="I298" s="207"/>
      <c r="J298" s="203"/>
      <c r="K298" s="203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186</v>
      </c>
      <c r="AU298" s="212" t="s">
        <v>85</v>
      </c>
      <c r="AV298" s="11" t="s">
        <v>83</v>
      </c>
      <c r="AW298" s="11" t="s">
        <v>38</v>
      </c>
      <c r="AX298" s="11" t="s">
        <v>75</v>
      </c>
      <c r="AY298" s="212" t="s">
        <v>147</v>
      </c>
    </row>
    <row r="299" spans="2:65" s="11" customFormat="1">
      <c r="B299" s="202"/>
      <c r="C299" s="203"/>
      <c r="D299" s="204" t="s">
        <v>186</v>
      </c>
      <c r="E299" s="205" t="s">
        <v>21</v>
      </c>
      <c r="F299" s="206" t="s">
        <v>1214</v>
      </c>
      <c r="G299" s="203"/>
      <c r="H299" s="205" t="s">
        <v>21</v>
      </c>
      <c r="I299" s="207"/>
      <c r="J299" s="203"/>
      <c r="K299" s="203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186</v>
      </c>
      <c r="AU299" s="212" t="s">
        <v>85</v>
      </c>
      <c r="AV299" s="11" t="s">
        <v>83</v>
      </c>
      <c r="AW299" s="11" t="s">
        <v>38</v>
      </c>
      <c r="AX299" s="11" t="s">
        <v>75</v>
      </c>
      <c r="AY299" s="212" t="s">
        <v>147</v>
      </c>
    </row>
    <row r="300" spans="2:65" s="11" customFormat="1">
      <c r="B300" s="202"/>
      <c r="C300" s="203"/>
      <c r="D300" s="204" t="s">
        <v>186</v>
      </c>
      <c r="E300" s="205" t="s">
        <v>21</v>
      </c>
      <c r="F300" s="206" t="s">
        <v>1215</v>
      </c>
      <c r="G300" s="203"/>
      <c r="H300" s="205" t="s">
        <v>21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186</v>
      </c>
      <c r="AU300" s="212" t="s">
        <v>85</v>
      </c>
      <c r="AV300" s="11" t="s">
        <v>83</v>
      </c>
      <c r="AW300" s="11" t="s">
        <v>38</v>
      </c>
      <c r="AX300" s="11" t="s">
        <v>75</v>
      </c>
      <c r="AY300" s="212" t="s">
        <v>147</v>
      </c>
    </row>
    <row r="301" spans="2:65" s="11" customFormat="1">
      <c r="B301" s="202"/>
      <c r="C301" s="203"/>
      <c r="D301" s="204" t="s">
        <v>186</v>
      </c>
      <c r="E301" s="205" t="s">
        <v>21</v>
      </c>
      <c r="F301" s="206" t="s">
        <v>1216</v>
      </c>
      <c r="G301" s="203"/>
      <c r="H301" s="205" t="s">
        <v>21</v>
      </c>
      <c r="I301" s="207"/>
      <c r="J301" s="203"/>
      <c r="K301" s="203"/>
      <c r="L301" s="208"/>
      <c r="M301" s="209"/>
      <c r="N301" s="210"/>
      <c r="O301" s="210"/>
      <c r="P301" s="210"/>
      <c r="Q301" s="210"/>
      <c r="R301" s="210"/>
      <c r="S301" s="210"/>
      <c r="T301" s="211"/>
      <c r="AT301" s="212" t="s">
        <v>186</v>
      </c>
      <c r="AU301" s="212" t="s">
        <v>85</v>
      </c>
      <c r="AV301" s="11" t="s">
        <v>83</v>
      </c>
      <c r="AW301" s="11" t="s">
        <v>38</v>
      </c>
      <c r="AX301" s="11" t="s">
        <v>75</v>
      </c>
      <c r="AY301" s="212" t="s">
        <v>147</v>
      </c>
    </row>
    <row r="302" spans="2:65" s="12" customFormat="1">
      <c r="B302" s="213"/>
      <c r="C302" s="214"/>
      <c r="D302" s="204" t="s">
        <v>186</v>
      </c>
      <c r="E302" s="215" t="s">
        <v>21</v>
      </c>
      <c r="F302" s="216" t="s">
        <v>1217</v>
      </c>
      <c r="G302" s="214"/>
      <c r="H302" s="217">
        <v>90</v>
      </c>
      <c r="I302" s="218"/>
      <c r="J302" s="214"/>
      <c r="K302" s="214"/>
      <c r="L302" s="219"/>
      <c r="M302" s="238"/>
      <c r="N302" s="239"/>
      <c r="O302" s="239"/>
      <c r="P302" s="239"/>
      <c r="Q302" s="239"/>
      <c r="R302" s="239"/>
      <c r="S302" s="239"/>
      <c r="T302" s="240"/>
      <c r="AT302" s="223" t="s">
        <v>186</v>
      </c>
      <c r="AU302" s="223" t="s">
        <v>85</v>
      </c>
      <c r="AV302" s="12" t="s">
        <v>85</v>
      </c>
      <c r="AW302" s="12" t="s">
        <v>38</v>
      </c>
      <c r="AX302" s="12" t="s">
        <v>75</v>
      </c>
      <c r="AY302" s="223" t="s">
        <v>147</v>
      </c>
    </row>
    <row r="303" spans="2:65" s="1" customFormat="1" ht="6.95" customHeight="1">
      <c r="B303" s="54"/>
      <c r="C303" s="55"/>
      <c r="D303" s="55"/>
      <c r="E303" s="55"/>
      <c r="F303" s="55"/>
      <c r="G303" s="55"/>
      <c r="H303" s="55"/>
      <c r="I303" s="137"/>
      <c r="J303" s="55"/>
      <c r="K303" s="55"/>
      <c r="L303" s="59"/>
    </row>
  </sheetData>
  <sheetProtection algorithmName="SHA-512" hashValue="GNAtkYMEA9ouDAjVbiH9pYJsD5qvvQjHhMwSwmcnVO2Vl6p15dM3jXoCKGMZIWkaQwDYqD0zaoguy9O9L29ciw==" saltValue="gxKOrXZGC9S55lS0x3toO0r/K3OPUFVlk+QDqWXvgTMNTqiel2JlvdlnLgto1cogm9eKaelktgR4G+8FKIUIuw==" spinCount="100000" sheet="1" objects="1" scenarios="1" formatColumns="0" formatRows="0" autoFilter="0"/>
  <autoFilter ref="C97:K302"/>
  <mergeCells count="10">
    <mergeCell ref="J51:J52"/>
    <mergeCell ref="E88:H88"/>
    <mergeCell ref="E90:H9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103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1218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71.25" customHeight="1">
      <c r="B24" s="119"/>
      <c r="C24" s="120"/>
      <c r="D24" s="120"/>
      <c r="E24" s="326" t="s">
        <v>40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ROUND(J100,2)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ROUND(SUM(BE100:BE301), 2)</f>
        <v>0</v>
      </c>
      <c r="G30" s="40"/>
      <c r="H30" s="40"/>
      <c r="I30" s="129">
        <v>0.21</v>
      </c>
      <c r="J30" s="128">
        <f>ROUND(ROUND((SUM(BE100:BE301)),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ROUND(SUM(BF100:BF301), 2)</f>
        <v>0</v>
      </c>
      <c r="G31" s="40"/>
      <c r="H31" s="40"/>
      <c r="I31" s="129">
        <v>0.15</v>
      </c>
      <c r="J31" s="128">
        <f>ROUND(ROUND((SUM(BF100:BF301)),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ROUND(SUM(BG100:BG301),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ROUND(SUM(BH100:BH301),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ROUND(SUM(BI100:BI301),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07 - Rekonstrukce hřiště pro beachvolejbal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J100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197</v>
      </c>
      <c r="E57" s="150"/>
      <c r="F57" s="150"/>
      <c r="G57" s="150"/>
      <c r="H57" s="150"/>
      <c r="I57" s="151"/>
      <c r="J57" s="152">
        <f>J101</f>
        <v>0</v>
      </c>
      <c r="K57" s="153"/>
    </row>
    <row r="58" spans="2:47" s="8" customFormat="1" ht="19.899999999999999" customHeight="1">
      <c r="B58" s="154"/>
      <c r="C58" s="155"/>
      <c r="D58" s="156" t="s">
        <v>198</v>
      </c>
      <c r="E58" s="157"/>
      <c r="F58" s="157"/>
      <c r="G58" s="157"/>
      <c r="H58" s="157"/>
      <c r="I58" s="158"/>
      <c r="J58" s="159">
        <f>J102</f>
        <v>0</v>
      </c>
      <c r="K58" s="160"/>
    </row>
    <row r="59" spans="2:47" s="8" customFormat="1" ht="14.85" customHeight="1">
      <c r="B59" s="154"/>
      <c r="C59" s="155"/>
      <c r="D59" s="156" t="s">
        <v>1219</v>
      </c>
      <c r="E59" s="157"/>
      <c r="F59" s="157"/>
      <c r="G59" s="157"/>
      <c r="H59" s="157"/>
      <c r="I59" s="158"/>
      <c r="J59" s="159">
        <f>J103</f>
        <v>0</v>
      </c>
      <c r="K59" s="160"/>
    </row>
    <row r="60" spans="2:47" s="8" customFormat="1" ht="14.85" customHeight="1">
      <c r="B60" s="154"/>
      <c r="C60" s="155"/>
      <c r="D60" s="156" t="s">
        <v>404</v>
      </c>
      <c r="E60" s="157"/>
      <c r="F60" s="157"/>
      <c r="G60" s="157"/>
      <c r="H60" s="157"/>
      <c r="I60" s="158"/>
      <c r="J60" s="159">
        <f>J113</f>
        <v>0</v>
      </c>
      <c r="K60" s="160"/>
    </row>
    <row r="61" spans="2:47" s="8" customFormat="1" ht="14.85" customHeight="1">
      <c r="B61" s="154"/>
      <c r="C61" s="155"/>
      <c r="D61" s="156" t="s">
        <v>199</v>
      </c>
      <c r="E61" s="157"/>
      <c r="F61" s="157"/>
      <c r="G61" s="157"/>
      <c r="H61" s="157"/>
      <c r="I61" s="158"/>
      <c r="J61" s="159">
        <f>J119</f>
        <v>0</v>
      </c>
      <c r="K61" s="160"/>
    </row>
    <row r="62" spans="2:47" s="8" customFormat="1" ht="14.85" customHeight="1">
      <c r="B62" s="154"/>
      <c r="C62" s="155"/>
      <c r="D62" s="156" t="s">
        <v>200</v>
      </c>
      <c r="E62" s="157"/>
      <c r="F62" s="157"/>
      <c r="G62" s="157"/>
      <c r="H62" s="157"/>
      <c r="I62" s="158"/>
      <c r="J62" s="159">
        <f>J137</f>
        <v>0</v>
      </c>
      <c r="K62" s="160"/>
    </row>
    <row r="63" spans="2:47" s="8" customFormat="1" ht="14.85" customHeight="1">
      <c r="B63" s="154"/>
      <c r="C63" s="155"/>
      <c r="D63" s="156" t="s">
        <v>201</v>
      </c>
      <c r="E63" s="157"/>
      <c r="F63" s="157"/>
      <c r="G63" s="157"/>
      <c r="H63" s="157"/>
      <c r="I63" s="158"/>
      <c r="J63" s="159">
        <f>J148</f>
        <v>0</v>
      </c>
      <c r="K63" s="160"/>
    </row>
    <row r="64" spans="2:47" s="8" customFormat="1" ht="14.85" customHeight="1">
      <c r="B64" s="154"/>
      <c r="C64" s="155"/>
      <c r="D64" s="156" t="s">
        <v>406</v>
      </c>
      <c r="E64" s="157"/>
      <c r="F64" s="157"/>
      <c r="G64" s="157"/>
      <c r="H64" s="157"/>
      <c r="I64" s="158"/>
      <c r="J64" s="159">
        <f>J158</f>
        <v>0</v>
      </c>
      <c r="K64" s="160"/>
    </row>
    <row r="65" spans="2:11" s="8" customFormat="1" ht="19.899999999999999" customHeight="1">
      <c r="B65" s="154"/>
      <c r="C65" s="155"/>
      <c r="D65" s="156" t="s">
        <v>202</v>
      </c>
      <c r="E65" s="157"/>
      <c r="F65" s="157"/>
      <c r="G65" s="157"/>
      <c r="H65" s="157"/>
      <c r="I65" s="158"/>
      <c r="J65" s="159">
        <f>J178</f>
        <v>0</v>
      </c>
      <c r="K65" s="160"/>
    </row>
    <row r="66" spans="2:11" s="8" customFormat="1" ht="14.85" customHeight="1">
      <c r="B66" s="154"/>
      <c r="C66" s="155"/>
      <c r="D66" s="156" t="s">
        <v>407</v>
      </c>
      <c r="E66" s="157"/>
      <c r="F66" s="157"/>
      <c r="G66" s="157"/>
      <c r="H66" s="157"/>
      <c r="I66" s="158"/>
      <c r="J66" s="159">
        <f>J179</f>
        <v>0</v>
      </c>
      <c r="K66" s="160"/>
    </row>
    <row r="67" spans="2:11" s="8" customFormat="1" ht="19.899999999999999" customHeight="1">
      <c r="B67" s="154"/>
      <c r="C67" s="155"/>
      <c r="D67" s="156" t="s">
        <v>921</v>
      </c>
      <c r="E67" s="157"/>
      <c r="F67" s="157"/>
      <c r="G67" s="157"/>
      <c r="H67" s="157"/>
      <c r="I67" s="158"/>
      <c r="J67" s="159">
        <f>J201</f>
        <v>0</v>
      </c>
      <c r="K67" s="160"/>
    </row>
    <row r="68" spans="2:11" s="8" customFormat="1" ht="19.899999999999999" customHeight="1">
      <c r="B68" s="154"/>
      <c r="C68" s="155"/>
      <c r="D68" s="156" t="s">
        <v>408</v>
      </c>
      <c r="E68" s="157"/>
      <c r="F68" s="157"/>
      <c r="G68" s="157"/>
      <c r="H68" s="157"/>
      <c r="I68" s="158"/>
      <c r="J68" s="159">
        <f>J241</f>
        <v>0</v>
      </c>
      <c r="K68" s="160"/>
    </row>
    <row r="69" spans="2:11" s="8" customFormat="1" ht="14.85" customHeight="1">
      <c r="B69" s="154"/>
      <c r="C69" s="155"/>
      <c r="D69" s="156" t="s">
        <v>409</v>
      </c>
      <c r="E69" s="157"/>
      <c r="F69" s="157"/>
      <c r="G69" s="157"/>
      <c r="H69" s="157"/>
      <c r="I69" s="158"/>
      <c r="J69" s="159">
        <f>J242</f>
        <v>0</v>
      </c>
      <c r="K69" s="160"/>
    </row>
    <row r="70" spans="2:11" s="8" customFormat="1" ht="19.899999999999999" customHeight="1">
      <c r="B70" s="154"/>
      <c r="C70" s="155"/>
      <c r="D70" s="156" t="s">
        <v>204</v>
      </c>
      <c r="E70" s="157"/>
      <c r="F70" s="157"/>
      <c r="G70" s="157"/>
      <c r="H70" s="157"/>
      <c r="I70" s="158"/>
      <c r="J70" s="159">
        <f>J245</f>
        <v>0</v>
      </c>
      <c r="K70" s="160"/>
    </row>
    <row r="71" spans="2:11" s="8" customFormat="1" ht="14.85" customHeight="1">
      <c r="B71" s="154"/>
      <c r="C71" s="155"/>
      <c r="D71" s="156" t="s">
        <v>410</v>
      </c>
      <c r="E71" s="157"/>
      <c r="F71" s="157"/>
      <c r="G71" s="157"/>
      <c r="H71" s="157"/>
      <c r="I71" s="158"/>
      <c r="J71" s="159">
        <f>J246</f>
        <v>0</v>
      </c>
      <c r="K71" s="160"/>
    </row>
    <row r="72" spans="2:11" s="8" customFormat="1" ht="14.85" customHeight="1">
      <c r="B72" s="154"/>
      <c r="C72" s="155"/>
      <c r="D72" s="156" t="s">
        <v>206</v>
      </c>
      <c r="E72" s="157"/>
      <c r="F72" s="157"/>
      <c r="G72" s="157"/>
      <c r="H72" s="157"/>
      <c r="I72" s="158"/>
      <c r="J72" s="159">
        <f>J249</f>
        <v>0</v>
      </c>
      <c r="K72" s="160"/>
    </row>
    <row r="73" spans="2:11" s="8" customFormat="1" ht="19.899999999999999" customHeight="1">
      <c r="B73" s="154"/>
      <c r="C73" s="155"/>
      <c r="D73" s="156" t="s">
        <v>413</v>
      </c>
      <c r="E73" s="157"/>
      <c r="F73" s="157"/>
      <c r="G73" s="157"/>
      <c r="H73" s="157"/>
      <c r="I73" s="158"/>
      <c r="J73" s="159">
        <f>J255</f>
        <v>0</v>
      </c>
      <c r="K73" s="160"/>
    </row>
    <row r="74" spans="2:11" s="8" customFormat="1" ht="14.85" customHeight="1">
      <c r="B74" s="154"/>
      <c r="C74" s="155"/>
      <c r="D74" s="156" t="s">
        <v>414</v>
      </c>
      <c r="E74" s="157"/>
      <c r="F74" s="157"/>
      <c r="G74" s="157"/>
      <c r="H74" s="157"/>
      <c r="I74" s="158"/>
      <c r="J74" s="159">
        <f>J256</f>
        <v>0</v>
      </c>
      <c r="K74" s="160"/>
    </row>
    <row r="75" spans="2:11" s="8" customFormat="1" ht="19.899999999999999" customHeight="1">
      <c r="B75" s="154"/>
      <c r="C75" s="155"/>
      <c r="D75" s="156" t="s">
        <v>207</v>
      </c>
      <c r="E75" s="157"/>
      <c r="F75" s="157"/>
      <c r="G75" s="157"/>
      <c r="H75" s="157"/>
      <c r="I75" s="158"/>
      <c r="J75" s="159">
        <f>J259</f>
        <v>0</v>
      </c>
      <c r="K75" s="160"/>
    </row>
    <row r="76" spans="2:11" s="8" customFormat="1" ht="14.85" customHeight="1">
      <c r="B76" s="154"/>
      <c r="C76" s="155"/>
      <c r="D76" s="156" t="s">
        <v>417</v>
      </c>
      <c r="E76" s="157"/>
      <c r="F76" s="157"/>
      <c r="G76" s="157"/>
      <c r="H76" s="157"/>
      <c r="I76" s="158"/>
      <c r="J76" s="159">
        <f>J260</f>
        <v>0</v>
      </c>
      <c r="K76" s="160"/>
    </row>
    <row r="77" spans="2:11" s="8" customFormat="1" ht="19.899999999999999" customHeight="1">
      <c r="B77" s="154"/>
      <c r="C77" s="155"/>
      <c r="D77" s="156" t="s">
        <v>922</v>
      </c>
      <c r="E77" s="157"/>
      <c r="F77" s="157"/>
      <c r="G77" s="157"/>
      <c r="H77" s="157"/>
      <c r="I77" s="158"/>
      <c r="J77" s="159">
        <f>J267</f>
        <v>0</v>
      </c>
      <c r="K77" s="160"/>
    </row>
    <row r="78" spans="2:11" s="8" customFormat="1" ht="19.899999999999999" customHeight="1">
      <c r="B78" s="154"/>
      <c r="C78" s="155"/>
      <c r="D78" s="156" t="s">
        <v>1014</v>
      </c>
      <c r="E78" s="157"/>
      <c r="F78" s="157"/>
      <c r="G78" s="157"/>
      <c r="H78" s="157"/>
      <c r="I78" s="158"/>
      <c r="J78" s="159">
        <f>J269</f>
        <v>0</v>
      </c>
      <c r="K78" s="160"/>
    </row>
    <row r="79" spans="2:11" s="7" customFormat="1" ht="24.95" customHeight="1">
      <c r="B79" s="147"/>
      <c r="C79" s="148"/>
      <c r="D79" s="149" t="s">
        <v>210</v>
      </c>
      <c r="E79" s="150"/>
      <c r="F79" s="150"/>
      <c r="G79" s="150"/>
      <c r="H79" s="150"/>
      <c r="I79" s="151"/>
      <c r="J79" s="152">
        <f>J277</f>
        <v>0</v>
      </c>
      <c r="K79" s="153"/>
    </row>
    <row r="80" spans="2:11" s="8" customFormat="1" ht="19.899999999999999" customHeight="1">
      <c r="B80" s="154"/>
      <c r="C80" s="155"/>
      <c r="D80" s="156" t="s">
        <v>211</v>
      </c>
      <c r="E80" s="157"/>
      <c r="F80" s="157"/>
      <c r="G80" s="157"/>
      <c r="H80" s="157"/>
      <c r="I80" s="158"/>
      <c r="J80" s="159">
        <f>J278</f>
        <v>0</v>
      </c>
      <c r="K80" s="160"/>
    </row>
    <row r="81" spans="2:12" s="1" customFormat="1" ht="21.75" customHeight="1">
      <c r="B81" s="39"/>
      <c r="C81" s="40"/>
      <c r="D81" s="40"/>
      <c r="E81" s="40"/>
      <c r="F81" s="40"/>
      <c r="G81" s="40"/>
      <c r="H81" s="40"/>
      <c r="I81" s="116"/>
      <c r="J81" s="40"/>
      <c r="K81" s="43"/>
    </row>
    <row r="82" spans="2:12" s="1" customFormat="1" ht="6.95" customHeight="1">
      <c r="B82" s="54"/>
      <c r="C82" s="55"/>
      <c r="D82" s="55"/>
      <c r="E82" s="55"/>
      <c r="F82" s="55"/>
      <c r="G82" s="55"/>
      <c r="H82" s="55"/>
      <c r="I82" s="137"/>
      <c r="J82" s="55"/>
      <c r="K82" s="56"/>
    </row>
    <row r="86" spans="2:12" s="1" customFormat="1" ht="6.95" customHeight="1">
      <c r="B86" s="57"/>
      <c r="C86" s="58"/>
      <c r="D86" s="58"/>
      <c r="E86" s="58"/>
      <c r="F86" s="58"/>
      <c r="G86" s="58"/>
      <c r="H86" s="58"/>
      <c r="I86" s="140"/>
      <c r="J86" s="58"/>
      <c r="K86" s="58"/>
      <c r="L86" s="59"/>
    </row>
    <row r="87" spans="2:12" s="1" customFormat="1" ht="36.950000000000003" customHeight="1">
      <c r="B87" s="39"/>
      <c r="C87" s="60" t="s">
        <v>130</v>
      </c>
      <c r="D87" s="61"/>
      <c r="E87" s="61"/>
      <c r="F87" s="61"/>
      <c r="G87" s="61"/>
      <c r="H87" s="61"/>
      <c r="I87" s="161"/>
      <c r="J87" s="61"/>
      <c r="K87" s="61"/>
      <c r="L87" s="59"/>
    </row>
    <row r="88" spans="2:12" s="1" customFormat="1" ht="6.95" customHeight="1">
      <c r="B88" s="39"/>
      <c r="C88" s="61"/>
      <c r="D88" s="61"/>
      <c r="E88" s="61"/>
      <c r="F88" s="61"/>
      <c r="G88" s="61"/>
      <c r="H88" s="61"/>
      <c r="I88" s="161"/>
      <c r="J88" s="61"/>
      <c r="K88" s="61"/>
      <c r="L88" s="59"/>
    </row>
    <row r="89" spans="2:12" s="1" customFormat="1" ht="14.45" customHeight="1">
      <c r="B89" s="39"/>
      <c r="C89" s="63" t="s">
        <v>18</v>
      </c>
      <c r="D89" s="61"/>
      <c r="E89" s="61"/>
      <c r="F89" s="61"/>
      <c r="G89" s="61"/>
      <c r="H89" s="61"/>
      <c r="I89" s="161"/>
      <c r="J89" s="61"/>
      <c r="K89" s="61"/>
      <c r="L89" s="59"/>
    </row>
    <row r="90" spans="2:12" s="1" customFormat="1" ht="16.5" customHeight="1">
      <c r="B90" s="39"/>
      <c r="C90" s="61"/>
      <c r="D90" s="61"/>
      <c r="E90" s="358" t="str">
        <f>E7</f>
        <v>Sportovní areál Načeradec</v>
      </c>
      <c r="F90" s="359"/>
      <c r="G90" s="359"/>
      <c r="H90" s="359"/>
      <c r="I90" s="161"/>
      <c r="J90" s="61"/>
      <c r="K90" s="61"/>
      <c r="L90" s="59"/>
    </row>
    <row r="91" spans="2:12" s="1" customFormat="1" ht="14.45" customHeight="1">
      <c r="B91" s="39"/>
      <c r="C91" s="63" t="s">
        <v>119</v>
      </c>
      <c r="D91" s="61"/>
      <c r="E91" s="61"/>
      <c r="F91" s="61"/>
      <c r="G91" s="61"/>
      <c r="H91" s="61"/>
      <c r="I91" s="161"/>
      <c r="J91" s="61"/>
      <c r="K91" s="61"/>
      <c r="L91" s="59"/>
    </row>
    <row r="92" spans="2:12" s="1" customFormat="1" ht="17.25" customHeight="1">
      <c r="B92" s="39"/>
      <c r="C92" s="61"/>
      <c r="D92" s="61"/>
      <c r="E92" s="353" t="str">
        <f>E9</f>
        <v>SO 07 - Rekonstrukce hřiště pro beachvolejbal</v>
      </c>
      <c r="F92" s="360"/>
      <c r="G92" s="360"/>
      <c r="H92" s="360"/>
      <c r="I92" s="161"/>
      <c r="J92" s="61"/>
      <c r="K92" s="61"/>
      <c r="L92" s="59"/>
    </row>
    <row r="93" spans="2:12" s="1" customFormat="1" ht="6.95" customHeight="1">
      <c r="B93" s="39"/>
      <c r="C93" s="61"/>
      <c r="D93" s="61"/>
      <c r="E93" s="61"/>
      <c r="F93" s="61"/>
      <c r="G93" s="61"/>
      <c r="H93" s="61"/>
      <c r="I93" s="161"/>
      <c r="J93" s="61"/>
      <c r="K93" s="61"/>
      <c r="L93" s="59"/>
    </row>
    <row r="94" spans="2:12" s="1" customFormat="1" ht="18" customHeight="1">
      <c r="B94" s="39"/>
      <c r="C94" s="63" t="s">
        <v>23</v>
      </c>
      <c r="D94" s="61"/>
      <c r="E94" s="61"/>
      <c r="F94" s="162" t="str">
        <f>F12</f>
        <v>Načeradec</v>
      </c>
      <c r="G94" s="61"/>
      <c r="H94" s="61"/>
      <c r="I94" s="163" t="s">
        <v>25</v>
      </c>
      <c r="J94" s="71" t="str">
        <f>IF(J12="","",J12)</f>
        <v>3. 4. 2019</v>
      </c>
      <c r="K94" s="61"/>
      <c r="L94" s="59"/>
    </row>
    <row r="95" spans="2:12" s="1" customFormat="1" ht="6.95" customHeight="1">
      <c r="B95" s="39"/>
      <c r="C95" s="61"/>
      <c r="D95" s="61"/>
      <c r="E95" s="61"/>
      <c r="F95" s="61"/>
      <c r="G95" s="61"/>
      <c r="H95" s="61"/>
      <c r="I95" s="161"/>
      <c r="J95" s="61"/>
      <c r="K95" s="61"/>
      <c r="L95" s="59"/>
    </row>
    <row r="96" spans="2:12" s="1" customFormat="1" ht="15">
      <c r="B96" s="39"/>
      <c r="C96" s="63" t="s">
        <v>27</v>
      </c>
      <c r="D96" s="61"/>
      <c r="E96" s="61"/>
      <c r="F96" s="162" t="str">
        <f>E15</f>
        <v>Městys Načeradec</v>
      </c>
      <c r="G96" s="61"/>
      <c r="H96" s="61"/>
      <c r="I96" s="163" t="s">
        <v>35</v>
      </c>
      <c r="J96" s="162" t="str">
        <f>E21</f>
        <v>Ing. Jaroslav Čepický</v>
      </c>
      <c r="K96" s="61"/>
      <c r="L96" s="59"/>
    </row>
    <row r="97" spans="2:65" s="1" customFormat="1" ht="14.45" customHeight="1">
      <c r="B97" s="39"/>
      <c r="C97" s="63" t="s">
        <v>33</v>
      </c>
      <c r="D97" s="61"/>
      <c r="E97" s="61"/>
      <c r="F97" s="162" t="str">
        <f>IF(E18="","",E18)</f>
        <v/>
      </c>
      <c r="G97" s="61"/>
      <c r="H97" s="61"/>
      <c r="I97" s="161"/>
      <c r="J97" s="61"/>
      <c r="K97" s="61"/>
      <c r="L97" s="59"/>
    </row>
    <row r="98" spans="2:65" s="1" customFormat="1" ht="10.35" customHeight="1">
      <c r="B98" s="39"/>
      <c r="C98" s="61"/>
      <c r="D98" s="61"/>
      <c r="E98" s="61"/>
      <c r="F98" s="61"/>
      <c r="G98" s="61"/>
      <c r="H98" s="61"/>
      <c r="I98" s="161"/>
      <c r="J98" s="61"/>
      <c r="K98" s="61"/>
      <c r="L98" s="59"/>
    </row>
    <row r="99" spans="2:65" s="9" customFormat="1" ht="29.25" customHeight="1">
      <c r="B99" s="164"/>
      <c r="C99" s="165" t="s">
        <v>131</v>
      </c>
      <c r="D99" s="166" t="s">
        <v>60</v>
      </c>
      <c r="E99" s="166" t="s">
        <v>56</v>
      </c>
      <c r="F99" s="166" t="s">
        <v>132</v>
      </c>
      <c r="G99" s="166" t="s">
        <v>133</v>
      </c>
      <c r="H99" s="166" t="s">
        <v>134</v>
      </c>
      <c r="I99" s="167" t="s">
        <v>135</v>
      </c>
      <c r="J99" s="166" t="s">
        <v>123</v>
      </c>
      <c r="K99" s="168" t="s">
        <v>136</v>
      </c>
      <c r="L99" s="169"/>
      <c r="M99" s="79" t="s">
        <v>137</v>
      </c>
      <c r="N99" s="80" t="s">
        <v>45</v>
      </c>
      <c r="O99" s="80" t="s">
        <v>138</v>
      </c>
      <c r="P99" s="80" t="s">
        <v>139</v>
      </c>
      <c r="Q99" s="80" t="s">
        <v>140</v>
      </c>
      <c r="R99" s="80" t="s">
        <v>141</v>
      </c>
      <c r="S99" s="80" t="s">
        <v>142</v>
      </c>
      <c r="T99" s="81" t="s">
        <v>143</v>
      </c>
    </row>
    <row r="100" spans="2:65" s="1" customFormat="1" ht="29.25" customHeight="1">
      <c r="B100" s="39"/>
      <c r="C100" s="85" t="s">
        <v>124</v>
      </c>
      <c r="D100" s="61"/>
      <c r="E100" s="61"/>
      <c r="F100" s="61"/>
      <c r="G100" s="61"/>
      <c r="H100" s="61"/>
      <c r="I100" s="161"/>
      <c r="J100" s="170">
        <f>BK100</f>
        <v>0</v>
      </c>
      <c r="K100" s="61"/>
      <c r="L100" s="59"/>
      <c r="M100" s="82"/>
      <c r="N100" s="83"/>
      <c r="O100" s="83"/>
      <c r="P100" s="171">
        <f>P101+P277</f>
        <v>0</v>
      </c>
      <c r="Q100" s="83"/>
      <c r="R100" s="171">
        <f>R101+R277</f>
        <v>69.29286488999999</v>
      </c>
      <c r="S100" s="83"/>
      <c r="T100" s="172">
        <f>T101+T277</f>
        <v>205.02</v>
      </c>
      <c r="AT100" s="22" t="s">
        <v>74</v>
      </c>
      <c r="AU100" s="22" t="s">
        <v>125</v>
      </c>
      <c r="BK100" s="173">
        <f>BK101+BK277</f>
        <v>0</v>
      </c>
    </row>
    <row r="101" spans="2:65" s="10" customFormat="1" ht="37.35" customHeight="1">
      <c r="B101" s="174"/>
      <c r="C101" s="175"/>
      <c r="D101" s="176" t="s">
        <v>74</v>
      </c>
      <c r="E101" s="177" t="s">
        <v>212</v>
      </c>
      <c r="F101" s="177" t="s">
        <v>213</v>
      </c>
      <c r="G101" s="175"/>
      <c r="H101" s="175"/>
      <c r="I101" s="178"/>
      <c r="J101" s="179">
        <f>BK101</f>
        <v>0</v>
      </c>
      <c r="K101" s="175"/>
      <c r="L101" s="180"/>
      <c r="M101" s="181"/>
      <c r="N101" s="182"/>
      <c r="O101" s="182"/>
      <c r="P101" s="183">
        <f>P102+P178+P201+P241+P245+P255+P259+P267+P269</f>
        <v>0</v>
      </c>
      <c r="Q101" s="182"/>
      <c r="R101" s="183">
        <f>R102+R178+R201+R241+R245+R255+R259+R267+R269</f>
        <v>68.392314889999994</v>
      </c>
      <c r="S101" s="182"/>
      <c r="T101" s="184">
        <f>T102+T178+T201+T241+T245+T255+T259+T267+T269</f>
        <v>205.02</v>
      </c>
      <c r="AR101" s="185" t="s">
        <v>83</v>
      </c>
      <c r="AT101" s="186" t="s">
        <v>74</v>
      </c>
      <c r="AU101" s="186" t="s">
        <v>75</v>
      </c>
      <c r="AY101" s="185" t="s">
        <v>147</v>
      </c>
      <c r="BK101" s="187">
        <f>BK102+BK178+BK201+BK241+BK245+BK255+BK259+BK267+BK269</f>
        <v>0</v>
      </c>
    </row>
    <row r="102" spans="2:65" s="10" customFormat="1" ht="19.899999999999999" customHeight="1">
      <c r="B102" s="174"/>
      <c r="C102" s="175"/>
      <c r="D102" s="176" t="s">
        <v>74</v>
      </c>
      <c r="E102" s="188" t="s">
        <v>83</v>
      </c>
      <c r="F102" s="188" t="s">
        <v>214</v>
      </c>
      <c r="G102" s="175"/>
      <c r="H102" s="175"/>
      <c r="I102" s="178"/>
      <c r="J102" s="189">
        <f>BK102</f>
        <v>0</v>
      </c>
      <c r="K102" s="175"/>
      <c r="L102" s="180"/>
      <c r="M102" s="181"/>
      <c r="N102" s="182"/>
      <c r="O102" s="182"/>
      <c r="P102" s="183">
        <f>P103+P113+P119+P137+P148+P158</f>
        <v>0</v>
      </c>
      <c r="Q102" s="182"/>
      <c r="R102" s="183">
        <f>R103+R113+R119+R137+R148+R158</f>
        <v>0.28355999999999998</v>
      </c>
      <c r="S102" s="182"/>
      <c r="T102" s="184">
        <f>T103+T113+T119+T137+T148+T158</f>
        <v>205.02</v>
      </c>
      <c r="AR102" s="185" t="s">
        <v>83</v>
      </c>
      <c r="AT102" s="186" t="s">
        <v>74</v>
      </c>
      <c r="AU102" s="186" t="s">
        <v>83</v>
      </c>
      <c r="AY102" s="185" t="s">
        <v>147</v>
      </c>
      <c r="BK102" s="187">
        <f>BK103+BK113+BK119+BK137+BK148+BK158</f>
        <v>0</v>
      </c>
    </row>
    <row r="103" spans="2:65" s="10" customFormat="1" ht="14.85" customHeight="1">
      <c r="B103" s="174"/>
      <c r="C103" s="175"/>
      <c r="D103" s="176" t="s">
        <v>74</v>
      </c>
      <c r="E103" s="188" t="s">
        <v>272</v>
      </c>
      <c r="F103" s="188" t="s">
        <v>1220</v>
      </c>
      <c r="G103" s="175"/>
      <c r="H103" s="175"/>
      <c r="I103" s="178"/>
      <c r="J103" s="189">
        <f>BK103</f>
        <v>0</v>
      </c>
      <c r="K103" s="175"/>
      <c r="L103" s="180"/>
      <c r="M103" s="181"/>
      <c r="N103" s="182"/>
      <c r="O103" s="182"/>
      <c r="P103" s="183">
        <f>SUM(P104:P112)</f>
        <v>0</v>
      </c>
      <c r="Q103" s="182"/>
      <c r="R103" s="183">
        <f>SUM(R104:R112)</f>
        <v>0</v>
      </c>
      <c r="S103" s="182"/>
      <c r="T103" s="184">
        <f>SUM(T104:T112)</f>
        <v>205.02</v>
      </c>
      <c r="AR103" s="185" t="s">
        <v>83</v>
      </c>
      <c r="AT103" s="186" t="s">
        <v>74</v>
      </c>
      <c r="AU103" s="186" t="s">
        <v>85</v>
      </c>
      <c r="AY103" s="185" t="s">
        <v>147</v>
      </c>
      <c r="BK103" s="187">
        <f>SUM(BK104:BK112)</f>
        <v>0</v>
      </c>
    </row>
    <row r="104" spans="2:65" s="1" customFormat="1" ht="38.25" customHeight="1">
      <c r="B104" s="39"/>
      <c r="C104" s="190" t="s">
        <v>83</v>
      </c>
      <c r="D104" s="190" t="s">
        <v>150</v>
      </c>
      <c r="E104" s="191" t="s">
        <v>1221</v>
      </c>
      <c r="F104" s="192" t="s">
        <v>1222</v>
      </c>
      <c r="G104" s="193" t="s">
        <v>268</v>
      </c>
      <c r="H104" s="194">
        <v>297.3</v>
      </c>
      <c r="I104" s="195"/>
      <c r="J104" s="196">
        <f>ROUND(I104*H104,2)</f>
        <v>0</v>
      </c>
      <c r="K104" s="192" t="s">
        <v>154</v>
      </c>
      <c r="L104" s="59"/>
      <c r="M104" s="197" t="s">
        <v>21</v>
      </c>
      <c r="N104" s="198" t="s">
        <v>46</v>
      </c>
      <c r="O104" s="40"/>
      <c r="P104" s="199">
        <f>O104*H104</f>
        <v>0</v>
      </c>
      <c r="Q104" s="199">
        <v>0</v>
      </c>
      <c r="R104" s="199">
        <f>Q104*H104</f>
        <v>0</v>
      </c>
      <c r="S104" s="199">
        <v>0.18</v>
      </c>
      <c r="T104" s="200">
        <f>S104*H104</f>
        <v>53.514000000000003</v>
      </c>
      <c r="AR104" s="22" t="s">
        <v>166</v>
      </c>
      <c r="AT104" s="22" t="s">
        <v>150</v>
      </c>
      <c r="AU104" s="22" t="s">
        <v>160</v>
      </c>
      <c r="AY104" s="22" t="s">
        <v>147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2" t="s">
        <v>83</v>
      </c>
      <c r="BK104" s="201">
        <f>ROUND(I104*H104,2)</f>
        <v>0</v>
      </c>
      <c r="BL104" s="22" t="s">
        <v>166</v>
      </c>
      <c r="BM104" s="22" t="s">
        <v>1223</v>
      </c>
    </row>
    <row r="105" spans="2:65" s="11" customFormat="1">
      <c r="B105" s="202"/>
      <c r="C105" s="203"/>
      <c r="D105" s="204" t="s">
        <v>186</v>
      </c>
      <c r="E105" s="205" t="s">
        <v>21</v>
      </c>
      <c r="F105" s="206" t="s">
        <v>1224</v>
      </c>
      <c r="G105" s="203"/>
      <c r="H105" s="205" t="s">
        <v>21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186</v>
      </c>
      <c r="AU105" s="212" t="s">
        <v>160</v>
      </c>
      <c r="AV105" s="11" t="s">
        <v>83</v>
      </c>
      <c r="AW105" s="11" t="s">
        <v>38</v>
      </c>
      <c r="AX105" s="11" t="s">
        <v>75</v>
      </c>
      <c r="AY105" s="212" t="s">
        <v>147</v>
      </c>
    </row>
    <row r="106" spans="2:65" s="12" customFormat="1">
      <c r="B106" s="213"/>
      <c r="C106" s="214"/>
      <c r="D106" s="204" t="s">
        <v>186</v>
      </c>
      <c r="E106" s="215" t="s">
        <v>21</v>
      </c>
      <c r="F106" s="216" t="s">
        <v>1225</v>
      </c>
      <c r="G106" s="214"/>
      <c r="H106" s="217">
        <v>297.3</v>
      </c>
      <c r="I106" s="218"/>
      <c r="J106" s="214"/>
      <c r="K106" s="214"/>
      <c r="L106" s="219"/>
      <c r="M106" s="220"/>
      <c r="N106" s="221"/>
      <c r="O106" s="221"/>
      <c r="P106" s="221"/>
      <c r="Q106" s="221"/>
      <c r="R106" s="221"/>
      <c r="S106" s="221"/>
      <c r="T106" s="222"/>
      <c r="AT106" s="223" t="s">
        <v>186</v>
      </c>
      <c r="AU106" s="223" t="s">
        <v>160</v>
      </c>
      <c r="AV106" s="12" t="s">
        <v>85</v>
      </c>
      <c r="AW106" s="12" t="s">
        <v>38</v>
      </c>
      <c r="AX106" s="12" t="s">
        <v>75</v>
      </c>
      <c r="AY106" s="223" t="s">
        <v>147</v>
      </c>
    </row>
    <row r="107" spans="2:65" s="1" customFormat="1" ht="51" customHeight="1">
      <c r="B107" s="39"/>
      <c r="C107" s="190" t="s">
        <v>85</v>
      </c>
      <c r="D107" s="190" t="s">
        <v>150</v>
      </c>
      <c r="E107" s="191" t="s">
        <v>1226</v>
      </c>
      <c r="F107" s="192" t="s">
        <v>1227</v>
      </c>
      <c r="G107" s="193" t="s">
        <v>268</v>
      </c>
      <c r="H107" s="194">
        <v>297.3</v>
      </c>
      <c r="I107" s="195"/>
      <c r="J107" s="196">
        <f>ROUND(I107*H107,2)</f>
        <v>0</v>
      </c>
      <c r="K107" s="192" t="s">
        <v>154</v>
      </c>
      <c r="L107" s="59"/>
      <c r="M107" s="197" t="s">
        <v>21</v>
      </c>
      <c r="N107" s="198" t="s">
        <v>46</v>
      </c>
      <c r="O107" s="40"/>
      <c r="P107" s="199">
        <f>O107*H107</f>
        <v>0</v>
      </c>
      <c r="Q107" s="199">
        <v>0</v>
      </c>
      <c r="R107" s="199">
        <f>Q107*H107</f>
        <v>0</v>
      </c>
      <c r="S107" s="199">
        <v>0.5</v>
      </c>
      <c r="T107" s="200">
        <f>S107*H107</f>
        <v>148.65</v>
      </c>
      <c r="AR107" s="22" t="s">
        <v>166</v>
      </c>
      <c r="AT107" s="22" t="s">
        <v>150</v>
      </c>
      <c r="AU107" s="22" t="s">
        <v>160</v>
      </c>
      <c r="AY107" s="22" t="s">
        <v>147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2" t="s">
        <v>83</v>
      </c>
      <c r="BK107" s="201">
        <f>ROUND(I107*H107,2)</f>
        <v>0</v>
      </c>
      <c r="BL107" s="22" t="s">
        <v>166</v>
      </c>
      <c r="BM107" s="22" t="s">
        <v>1228</v>
      </c>
    </row>
    <row r="108" spans="2:65" s="11" customFormat="1">
      <c r="B108" s="202"/>
      <c r="C108" s="203"/>
      <c r="D108" s="204" t="s">
        <v>186</v>
      </c>
      <c r="E108" s="205" t="s">
        <v>21</v>
      </c>
      <c r="F108" s="206" t="s">
        <v>1224</v>
      </c>
      <c r="G108" s="203"/>
      <c r="H108" s="205" t="s">
        <v>21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186</v>
      </c>
      <c r="AU108" s="212" t="s">
        <v>160</v>
      </c>
      <c r="AV108" s="11" t="s">
        <v>83</v>
      </c>
      <c r="AW108" s="11" t="s">
        <v>38</v>
      </c>
      <c r="AX108" s="11" t="s">
        <v>75</v>
      </c>
      <c r="AY108" s="212" t="s">
        <v>147</v>
      </c>
    </row>
    <row r="109" spans="2:65" s="12" customFormat="1">
      <c r="B109" s="213"/>
      <c r="C109" s="214"/>
      <c r="D109" s="204" t="s">
        <v>186</v>
      </c>
      <c r="E109" s="215" t="s">
        <v>21</v>
      </c>
      <c r="F109" s="216" t="s">
        <v>1225</v>
      </c>
      <c r="G109" s="214"/>
      <c r="H109" s="217">
        <v>297.3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186</v>
      </c>
      <c r="AU109" s="223" t="s">
        <v>160</v>
      </c>
      <c r="AV109" s="12" t="s">
        <v>85</v>
      </c>
      <c r="AW109" s="12" t="s">
        <v>38</v>
      </c>
      <c r="AX109" s="12" t="s">
        <v>75</v>
      </c>
      <c r="AY109" s="223" t="s">
        <v>147</v>
      </c>
    </row>
    <row r="110" spans="2:65" s="1" customFormat="1" ht="25.5" customHeight="1">
      <c r="B110" s="39"/>
      <c r="C110" s="190" t="s">
        <v>160</v>
      </c>
      <c r="D110" s="190" t="s">
        <v>150</v>
      </c>
      <c r="E110" s="191" t="s">
        <v>1229</v>
      </c>
      <c r="F110" s="192" t="s">
        <v>1230</v>
      </c>
      <c r="G110" s="193" t="s">
        <v>312</v>
      </c>
      <c r="H110" s="194">
        <v>71.400000000000006</v>
      </c>
      <c r="I110" s="195"/>
      <c r="J110" s="196">
        <f>ROUND(I110*H110,2)</f>
        <v>0</v>
      </c>
      <c r="K110" s="192" t="s">
        <v>154</v>
      </c>
      <c r="L110" s="59"/>
      <c r="M110" s="197" t="s">
        <v>21</v>
      </c>
      <c r="N110" s="198" t="s">
        <v>46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0.04</v>
      </c>
      <c r="T110" s="200">
        <f>S110*H110</f>
        <v>2.8560000000000003</v>
      </c>
      <c r="AR110" s="22" t="s">
        <v>166</v>
      </c>
      <c r="AT110" s="22" t="s">
        <v>150</v>
      </c>
      <c r="AU110" s="22" t="s">
        <v>160</v>
      </c>
      <c r="AY110" s="22" t="s">
        <v>147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83</v>
      </c>
      <c r="BK110" s="201">
        <f>ROUND(I110*H110,2)</f>
        <v>0</v>
      </c>
      <c r="BL110" s="22" t="s">
        <v>166</v>
      </c>
      <c r="BM110" s="22" t="s">
        <v>1231</v>
      </c>
    </row>
    <row r="111" spans="2:65" s="11" customFormat="1">
      <c r="B111" s="202"/>
      <c r="C111" s="203"/>
      <c r="D111" s="204" t="s">
        <v>186</v>
      </c>
      <c r="E111" s="205" t="s">
        <v>21</v>
      </c>
      <c r="F111" s="206" t="s">
        <v>1224</v>
      </c>
      <c r="G111" s="203"/>
      <c r="H111" s="205" t="s">
        <v>21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186</v>
      </c>
      <c r="AU111" s="212" t="s">
        <v>160</v>
      </c>
      <c r="AV111" s="11" t="s">
        <v>83</v>
      </c>
      <c r="AW111" s="11" t="s">
        <v>38</v>
      </c>
      <c r="AX111" s="11" t="s">
        <v>75</v>
      </c>
      <c r="AY111" s="212" t="s">
        <v>147</v>
      </c>
    </row>
    <row r="112" spans="2:65" s="12" customFormat="1">
      <c r="B112" s="213"/>
      <c r="C112" s="214"/>
      <c r="D112" s="204" t="s">
        <v>186</v>
      </c>
      <c r="E112" s="215" t="s">
        <v>21</v>
      </c>
      <c r="F112" s="216" t="s">
        <v>1232</v>
      </c>
      <c r="G112" s="214"/>
      <c r="H112" s="217">
        <v>71.400000000000006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186</v>
      </c>
      <c r="AU112" s="223" t="s">
        <v>160</v>
      </c>
      <c r="AV112" s="12" t="s">
        <v>85</v>
      </c>
      <c r="AW112" s="12" t="s">
        <v>38</v>
      </c>
      <c r="AX112" s="12" t="s">
        <v>75</v>
      </c>
      <c r="AY112" s="223" t="s">
        <v>147</v>
      </c>
    </row>
    <row r="113" spans="2:65" s="10" customFormat="1" ht="22.35" customHeight="1">
      <c r="B113" s="174"/>
      <c r="C113" s="175"/>
      <c r="D113" s="176" t="s">
        <v>74</v>
      </c>
      <c r="E113" s="188" t="s">
        <v>278</v>
      </c>
      <c r="F113" s="188" t="s">
        <v>418</v>
      </c>
      <c r="G113" s="175"/>
      <c r="H113" s="175"/>
      <c r="I113" s="178"/>
      <c r="J113" s="189">
        <f>BK113</f>
        <v>0</v>
      </c>
      <c r="K113" s="175"/>
      <c r="L113" s="180"/>
      <c r="M113" s="181"/>
      <c r="N113" s="182"/>
      <c r="O113" s="182"/>
      <c r="P113" s="183">
        <f>SUM(P114:P118)</f>
        <v>0</v>
      </c>
      <c r="Q113" s="182"/>
      <c r="R113" s="183">
        <f>SUM(R114:R118)</f>
        <v>0</v>
      </c>
      <c r="S113" s="182"/>
      <c r="T113" s="184">
        <f>SUM(T114:T118)</f>
        <v>0</v>
      </c>
      <c r="AR113" s="185" t="s">
        <v>83</v>
      </c>
      <c r="AT113" s="186" t="s">
        <v>74</v>
      </c>
      <c r="AU113" s="186" t="s">
        <v>85</v>
      </c>
      <c r="AY113" s="185" t="s">
        <v>147</v>
      </c>
      <c r="BK113" s="187">
        <f>SUM(BK114:BK118)</f>
        <v>0</v>
      </c>
    </row>
    <row r="114" spans="2:65" s="1" customFormat="1" ht="38.25" customHeight="1">
      <c r="B114" s="39"/>
      <c r="C114" s="190" t="s">
        <v>166</v>
      </c>
      <c r="D114" s="190" t="s">
        <v>150</v>
      </c>
      <c r="E114" s="191" t="s">
        <v>419</v>
      </c>
      <c r="F114" s="192" t="s">
        <v>420</v>
      </c>
      <c r="G114" s="193" t="s">
        <v>219</v>
      </c>
      <c r="H114" s="194">
        <v>144</v>
      </c>
      <c r="I114" s="195"/>
      <c r="J114" s="196">
        <f>ROUND(I114*H114,2)</f>
        <v>0</v>
      </c>
      <c r="K114" s="192" t="s">
        <v>154</v>
      </c>
      <c r="L114" s="59"/>
      <c r="M114" s="197" t="s">
        <v>21</v>
      </c>
      <c r="N114" s="198" t="s">
        <v>46</v>
      </c>
      <c r="O114" s="40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2" t="s">
        <v>166</v>
      </c>
      <c r="AT114" s="22" t="s">
        <v>150</v>
      </c>
      <c r="AU114" s="22" t="s">
        <v>160</v>
      </c>
      <c r="AY114" s="22" t="s">
        <v>147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2" t="s">
        <v>83</v>
      </c>
      <c r="BK114" s="201">
        <f>ROUND(I114*H114,2)</f>
        <v>0</v>
      </c>
      <c r="BL114" s="22" t="s">
        <v>166</v>
      </c>
      <c r="BM114" s="22" t="s">
        <v>1233</v>
      </c>
    </row>
    <row r="115" spans="2:65" s="12" customFormat="1">
      <c r="B115" s="213"/>
      <c r="C115" s="214"/>
      <c r="D115" s="204" t="s">
        <v>186</v>
      </c>
      <c r="E115" s="215" t="s">
        <v>21</v>
      </c>
      <c r="F115" s="216" t="s">
        <v>1234</v>
      </c>
      <c r="G115" s="214"/>
      <c r="H115" s="217">
        <v>144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186</v>
      </c>
      <c r="AU115" s="223" t="s">
        <v>160</v>
      </c>
      <c r="AV115" s="12" t="s">
        <v>85</v>
      </c>
      <c r="AW115" s="12" t="s">
        <v>38</v>
      </c>
      <c r="AX115" s="12" t="s">
        <v>75</v>
      </c>
      <c r="AY115" s="223" t="s">
        <v>147</v>
      </c>
    </row>
    <row r="116" spans="2:65" s="1" customFormat="1" ht="38.25" customHeight="1">
      <c r="B116" s="39"/>
      <c r="C116" s="190" t="s">
        <v>146</v>
      </c>
      <c r="D116" s="190" t="s">
        <v>150</v>
      </c>
      <c r="E116" s="191" t="s">
        <v>423</v>
      </c>
      <c r="F116" s="192" t="s">
        <v>424</v>
      </c>
      <c r="G116" s="193" t="s">
        <v>219</v>
      </c>
      <c r="H116" s="194">
        <v>144</v>
      </c>
      <c r="I116" s="195"/>
      <c r="J116" s="196">
        <f>ROUND(I116*H116,2)</f>
        <v>0</v>
      </c>
      <c r="K116" s="192" t="s">
        <v>154</v>
      </c>
      <c r="L116" s="59"/>
      <c r="M116" s="197" t="s">
        <v>21</v>
      </c>
      <c r="N116" s="198" t="s">
        <v>46</v>
      </c>
      <c r="O116" s="40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AR116" s="22" t="s">
        <v>166</v>
      </c>
      <c r="AT116" s="22" t="s">
        <v>150</v>
      </c>
      <c r="AU116" s="22" t="s">
        <v>160</v>
      </c>
      <c r="AY116" s="22" t="s">
        <v>147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22" t="s">
        <v>83</v>
      </c>
      <c r="BK116" s="201">
        <f>ROUND(I116*H116,2)</f>
        <v>0</v>
      </c>
      <c r="BL116" s="22" t="s">
        <v>166</v>
      </c>
      <c r="BM116" s="22" t="s">
        <v>1235</v>
      </c>
    </row>
    <row r="117" spans="2:65" s="11" customFormat="1">
      <c r="B117" s="202"/>
      <c r="C117" s="203"/>
      <c r="D117" s="204" t="s">
        <v>186</v>
      </c>
      <c r="E117" s="205" t="s">
        <v>21</v>
      </c>
      <c r="F117" s="206" t="s">
        <v>1236</v>
      </c>
      <c r="G117" s="203"/>
      <c r="H117" s="205" t="s">
        <v>21</v>
      </c>
      <c r="I117" s="207"/>
      <c r="J117" s="203"/>
      <c r="K117" s="203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186</v>
      </c>
      <c r="AU117" s="212" t="s">
        <v>160</v>
      </c>
      <c r="AV117" s="11" t="s">
        <v>83</v>
      </c>
      <c r="AW117" s="11" t="s">
        <v>38</v>
      </c>
      <c r="AX117" s="11" t="s">
        <v>75</v>
      </c>
      <c r="AY117" s="212" t="s">
        <v>147</v>
      </c>
    </row>
    <row r="118" spans="2:65" s="12" customFormat="1">
      <c r="B118" s="213"/>
      <c r="C118" s="214"/>
      <c r="D118" s="204" t="s">
        <v>186</v>
      </c>
      <c r="E118" s="215" t="s">
        <v>21</v>
      </c>
      <c r="F118" s="216" t="s">
        <v>1237</v>
      </c>
      <c r="G118" s="214"/>
      <c r="H118" s="217">
        <v>144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186</v>
      </c>
      <c r="AU118" s="223" t="s">
        <v>160</v>
      </c>
      <c r="AV118" s="12" t="s">
        <v>85</v>
      </c>
      <c r="AW118" s="12" t="s">
        <v>38</v>
      </c>
      <c r="AX118" s="12" t="s">
        <v>75</v>
      </c>
      <c r="AY118" s="223" t="s">
        <v>147</v>
      </c>
    </row>
    <row r="119" spans="2:65" s="10" customFormat="1" ht="22.35" customHeight="1">
      <c r="B119" s="174"/>
      <c r="C119" s="175"/>
      <c r="D119" s="176" t="s">
        <v>74</v>
      </c>
      <c r="E119" s="188" t="s">
        <v>215</v>
      </c>
      <c r="F119" s="188" t="s">
        <v>216</v>
      </c>
      <c r="G119" s="175"/>
      <c r="H119" s="175"/>
      <c r="I119" s="178"/>
      <c r="J119" s="189">
        <f>BK119</f>
        <v>0</v>
      </c>
      <c r="K119" s="175"/>
      <c r="L119" s="180"/>
      <c r="M119" s="181"/>
      <c r="N119" s="182"/>
      <c r="O119" s="182"/>
      <c r="P119" s="183">
        <f>SUM(P120:P136)</f>
        <v>0</v>
      </c>
      <c r="Q119" s="182"/>
      <c r="R119" s="183">
        <f>SUM(R120:R136)</f>
        <v>0</v>
      </c>
      <c r="S119" s="182"/>
      <c r="T119" s="184">
        <f>SUM(T120:T136)</f>
        <v>0</v>
      </c>
      <c r="AR119" s="185" t="s">
        <v>83</v>
      </c>
      <c r="AT119" s="186" t="s">
        <v>74</v>
      </c>
      <c r="AU119" s="186" t="s">
        <v>85</v>
      </c>
      <c r="AY119" s="185" t="s">
        <v>147</v>
      </c>
      <c r="BK119" s="187">
        <f>SUM(BK120:BK136)</f>
        <v>0</v>
      </c>
    </row>
    <row r="120" spans="2:65" s="1" customFormat="1" ht="25.5" customHeight="1">
      <c r="B120" s="39"/>
      <c r="C120" s="190" t="s">
        <v>173</v>
      </c>
      <c r="D120" s="190" t="s">
        <v>150</v>
      </c>
      <c r="E120" s="191" t="s">
        <v>439</v>
      </c>
      <c r="F120" s="192" t="s">
        <v>440</v>
      </c>
      <c r="G120" s="193" t="s">
        <v>219</v>
      </c>
      <c r="H120" s="194">
        <v>16.526</v>
      </c>
      <c r="I120" s="195"/>
      <c r="J120" s="196">
        <f>ROUND(I120*H120,2)</f>
        <v>0</v>
      </c>
      <c r="K120" s="192" t="s">
        <v>154</v>
      </c>
      <c r="L120" s="59"/>
      <c r="M120" s="197" t="s">
        <v>21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166</v>
      </c>
      <c r="AT120" s="22" t="s">
        <v>150</v>
      </c>
      <c r="AU120" s="22" t="s">
        <v>160</v>
      </c>
      <c r="AY120" s="22" t="s">
        <v>147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83</v>
      </c>
      <c r="BK120" s="201">
        <f>ROUND(I120*H120,2)</f>
        <v>0</v>
      </c>
      <c r="BL120" s="22" t="s">
        <v>166</v>
      </c>
      <c r="BM120" s="22" t="s">
        <v>1238</v>
      </c>
    </row>
    <row r="121" spans="2:65" s="11" customFormat="1">
      <c r="B121" s="202"/>
      <c r="C121" s="203"/>
      <c r="D121" s="204" t="s">
        <v>186</v>
      </c>
      <c r="E121" s="205" t="s">
        <v>21</v>
      </c>
      <c r="F121" s="206" t="s">
        <v>1239</v>
      </c>
      <c r="G121" s="203"/>
      <c r="H121" s="205" t="s">
        <v>21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186</v>
      </c>
      <c r="AU121" s="212" t="s">
        <v>160</v>
      </c>
      <c r="AV121" s="11" t="s">
        <v>83</v>
      </c>
      <c r="AW121" s="11" t="s">
        <v>38</v>
      </c>
      <c r="AX121" s="11" t="s">
        <v>75</v>
      </c>
      <c r="AY121" s="212" t="s">
        <v>147</v>
      </c>
    </row>
    <row r="122" spans="2:65" s="12" customFormat="1">
      <c r="B122" s="213"/>
      <c r="C122" s="214"/>
      <c r="D122" s="204" t="s">
        <v>186</v>
      </c>
      <c r="E122" s="215" t="s">
        <v>21</v>
      </c>
      <c r="F122" s="216" t="s">
        <v>1240</v>
      </c>
      <c r="G122" s="214"/>
      <c r="H122" s="217">
        <v>13.6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186</v>
      </c>
      <c r="AU122" s="223" t="s">
        <v>160</v>
      </c>
      <c r="AV122" s="12" t="s">
        <v>85</v>
      </c>
      <c r="AW122" s="12" t="s">
        <v>38</v>
      </c>
      <c r="AX122" s="12" t="s">
        <v>75</v>
      </c>
      <c r="AY122" s="223" t="s">
        <v>147</v>
      </c>
    </row>
    <row r="123" spans="2:65" s="12" customFormat="1">
      <c r="B123" s="213"/>
      <c r="C123" s="214"/>
      <c r="D123" s="204" t="s">
        <v>186</v>
      </c>
      <c r="E123" s="215" t="s">
        <v>21</v>
      </c>
      <c r="F123" s="216" t="s">
        <v>1241</v>
      </c>
      <c r="G123" s="214"/>
      <c r="H123" s="217">
        <v>2.4990000000000001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186</v>
      </c>
      <c r="AU123" s="223" t="s">
        <v>160</v>
      </c>
      <c r="AV123" s="12" t="s">
        <v>85</v>
      </c>
      <c r="AW123" s="12" t="s">
        <v>38</v>
      </c>
      <c r="AX123" s="12" t="s">
        <v>75</v>
      </c>
      <c r="AY123" s="223" t="s">
        <v>147</v>
      </c>
    </row>
    <row r="124" spans="2:65" s="11" customFormat="1">
      <c r="B124" s="202"/>
      <c r="C124" s="203"/>
      <c r="D124" s="204" t="s">
        <v>186</v>
      </c>
      <c r="E124" s="205" t="s">
        <v>21</v>
      </c>
      <c r="F124" s="206" t="s">
        <v>1242</v>
      </c>
      <c r="G124" s="203"/>
      <c r="H124" s="205" t="s">
        <v>21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186</v>
      </c>
      <c r="AU124" s="212" t="s">
        <v>160</v>
      </c>
      <c r="AV124" s="11" t="s">
        <v>83</v>
      </c>
      <c r="AW124" s="11" t="s">
        <v>38</v>
      </c>
      <c r="AX124" s="11" t="s">
        <v>75</v>
      </c>
      <c r="AY124" s="212" t="s">
        <v>147</v>
      </c>
    </row>
    <row r="125" spans="2:65" s="12" customFormat="1">
      <c r="B125" s="213"/>
      <c r="C125" s="214"/>
      <c r="D125" s="204" t="s">
        <v>186</v>
      </c>
      <c r="E125" s="215" t="s">
        <v>21</v>
      </c>
      <c r="F125" s="216" t="s">
        <v>1243</v>
      </c>
      <c r="G125" s="214"/>
      <c r="H125" s="217">
        <v>0.42699999999999999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186</v>
      </c>
      <c r="AU125" s="223" t="s">
        <v>160</v>
      </c>
      <c r="AV125" s="12" t="s">
        <v>85</v>
      </c>
      <c r="AW125" s="12" t="s">
        <v>38</v>
      </c>
      <c r="AX125" s="12" t="s">
        <v>75</v>
      </c>
      <c r="AY125" s="223" t="s">
        <v>147</v>
      </c>
    </row>
    <row r="126" spans="2:65" s="1" customFormat="1" ht="38.25" customHeight="1">
      <c r="B126" s="39"/>
      <c r="C126" s="190" t="s">
        <v>179</v>
      </c>
      <c r="D126" s="190" t="s">
        <v>150</v>
      </c>
      <c r="E126" s="191" t="s">
        <v>469</v>
      </c>
      <c r="F126" s="192" t="s">
        <v>470</v>
      </c>
      <c r="G126" s="193" t="s">
        <v>219</v>
      </c>
      <c r="H126" s="194">
        <v>16.526</v>
      </c>
      <c r="I126" s="195"/>
      <c r="J126" s="196">
        <f>ROUND(I126*H126,2)</f>
        <v>0</v>
      </c>
      <c r="K126" s="192" t="s">
        <v>154</v>
      </c>
      <c r="L126" s="59"/>
      <c r="M126" s="197" t="s">
        <v>21</v>
      </c>
      <c r="N126" s="198" t="s">
        <v>46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166</v>
      </c>
      <c r="AT126" s="22" t="s">
        <v>150</v>
      </c>
      <c r="AU126" s="22" t="s">
        <v>160</v>
      </c>
      <c r="AY126" s="22" t="s">
        <v>147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83</v>
      </c>
      <c r="BK126" s="201">
        <f>ROUND(I126*H126,2)</f>
        <v>0</v>
      </c>
      <c r="BL126" s="22" t="s">
        <v>166</v>
      </c>
      <c r="BM126" s="22" t="s">
        <v>1244</v>
      </c>
    </row>
    <row r="127" spans="2:65" s="11" customFormat="1">
      <c r="B127" s="202"/>
      <c r="C127" s="203"/>
      <c r="D127" s="204" t="s">
        <v>186</v>
      </c>
      <c r="E127" s="205" t="s">
        <v>21</v>
      </c>
      <c r="F127" s="206" t="s">
        <v>1028</v>
      </c>
      <c r="G127" s="203"/>
      <c r="H127" s="205" t="s">
        <v>21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186</v>
      </c>
      <c r="AU127" s="212" t="s">
        <v>160</v>
      </c>
      <c r="AV127" s="11" t="s">
        <v>83</v>
      </c>
      <c r="AW127" s="11" t="s">
        <v>38</v>
      </c>
      <c r="AX127" s="11" t="s">
        <v>75</v>
      </c>
      <c r="AY127" s="212" t="s">
        <v>147</v>
      </c>
    </row>
    <row r="128" spans="2:65" s="12" customFormat="1">
      <c r="B128" s="213"/>
      <c r="C128" s="214"/>
      <c r="D128" s="204" t="s">
        <v>186</v>
      </c>
      <c r="E128" s="215" t="s">
        <v>21</v>
      </c>
      <c r="F128" s="216" t="s">
        <v>1245</v>
      </c>
      <c r="G128" s="214"/>
      <c r="H128" s="217">
        <v>16.526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186</v>
      </c>
      <c r="AU128" s="223" t="s">
        <v>160</v>
      </c>
      <c r="AV128" s="12" t="s">
        <v>85</v>
      </c>
      <c r="AW128" s="12" t="s">
        <v>38</v>
      </c>
      <c r="AX128" s="12" t="s">
        <v>75</v>
      </c>
      <c r="AY128" s="223" t="s">
        <v>147</v>
      </c>
    </row>
    <row r="129" spans="2:65" s="1" customFormat="1" ht="25.5" customHeight="1">
      <c r="B129" s="39"/>
      <c r="C129" s="190" t="s">
        <v>182</v>
      </c>
      <c r="D129" s="190" t="s">
        <v>150</v>
      </c>
      <c r="E129" s="191" t="s">
        <v>217</v>
      </c>
      <c r="F129" s="192" t="s">
        <v>218</v>
      </c>
      <c r="G129" s="193" t="s">
        <v>219</v>
      </c>
      <c r="H129" s="194">
        <v>2.613</v>
      </c>
      <c r="I129" s="195"/>
      <c r="J129" s="196">
        <f>ROUND(I129*H129,2)</f>
        <v>0</v>
      </c>
      <c r="K129" s="192" t="s">
        <v>154</v>
      </c>
      <c r="L129" s="59"/>
      <c r="M129" s="197" t="s">
        <v>21</v>
      </c>
      <c r="N129" s="198" t="s">
        <v>46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166</v>
      </c>
      <c r="AT129" s="22" t="s">
        <v>150</v>
      </c>
      <c r="AU129" s="22" t="s">
        <v>160</v>
      </c>
      <c r="AY129" s="22" t="s">
        <v>147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83</v>
      </c>
      <c r="BK129" s="201">
        <f>ROUND(I129*H129,2)</f>
        <v>0</v>
      </c>
      <c r="BL129" s="22" t="s">
        <v>166</v>
      </c>
      <c r="BM129" s="22" t="s">
        <v>1246</v>
      </c>
    </row>
    <row r="130" spans="2:65" s="11" customFormat="1">
      <c r="B130" s="202"/>
      <c r="C130" s="203"/>
      <c r="D130" s="204" t="s">
        <v>186</v>
      </c>
      <c r="E130" s="205" t="s">
        <v>21</v>
      </c>
      <c r="F130" s="206" t="s">
        <v>1247</v>
      </c>
      <c r="G130" s="203"/>
      <c r="H130" s="205" t="s">
        <v>21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186</v>
      </c>
      <c r="AU130" s="212" t="s">
        <v>160</v>
      </c>
      <c r="AV130" s="11" t="s">
        <v>83</v>
      </c>
      <c r="AW130" s="11" t="s">
        <v>38</v>
      </c>
      <c r="AX130" s="11" t="s">
        <v>75</v>
      </c>
      <c r="AY130" s="212" t="s">
        <v>147</v>
      </c>
    </row>
    <row r="131" spans="2:65" s="12" customFormat="1">
      <c r="B131" s="213"/>
      <c r="C131" s="214"/>
      <c r="D131" s="204" t="s">
        <v>186</v>
      </c>
      <c r="E131" s="215" t="s">
        <v>21</v>
      </c>
      <c r="F131" s="216" t="s">
        <v>1248</v>
      </c>
      <c r="G131" s="214"/>
      <c r="H131" s="217">
        <v>0.32500000000000001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186</v>
      </c>
      <c r="AU131" s="223" t="s">
        <v>160</v>
      </c>
      <c r="AV131" s="12" t="s">
        <v>85</v>
      </c>
      <c r="AW131" s="12" t="s">
        <v>38</v>
      </c>
      <c r="AX131" s="12" t="s">
        <v>75</v>
      </c>
      <c r="AY131" s="223" t="s">
        <v>147</v>
      </c>
    </row>
    <row r="132" spans="2:65" s="11" customFormat="1">
      <c r="B132" s="202"/>
      <c r="C132" s="203"/>
      <c r="D132" s="204" t="s">
        <v>186</v>
      </c>
      <c r="E132" s="205" t="s">
        <v>21</v>
      </c>
      <c r="F132" s="206" t="s">
        <v>1249</v>
      </c>
      <c r="G132" s="203"/>
      <c r="H132" s="205" t="s">
        <v>21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186</v>
      </c>
      <c r="AU132" s="212" t="s">
        <v>160</v>
      </c>
      <c r="AV132" s="11" t="s">
        <v>83</v>
      </c>
      <c r="AW132" s="11" t="s">
        <v>38</v>
      </c>
      <c r="AX132" s="11" t="s">
        <v>75</v>
      </c>
      <c r="AY132" s="212" t="s">
        <v>147</v>
      </c>
    </row>
    <row r="133" spans="2:65" s="12" customFormat="1">
      <c r="B133" s="213"/>
      <c r="C133" s="214"/>
      <c r="D133" s="204" t="s">
        <v>186</v>
      </c>
      <c r="E133" s="215" t="s">
        <v>21</v>
      </c>
      <c r="F133" s="216" t="s">
        <v>1250</v>
      </c>
      <c r="G133" s="214"/>
      <c r="H133" s="217">
        <v>2.2879999999999998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186</v>
      </c>
      <c r="AU133" s="223" t="s">
        <v>160</v>
      </c>
      <c r="AV133" s="12" t="s">
        <v>85</v>
      </c>
      <c r="AW133" s="12" t="s">
        <v>38</v>
      </c>
      <c r="AX133" s="12" t="s">
        <v>75</v>
      </c>
      <c r="AY133" s="223" t="s">
        <v>147</v>
      </c>
    </row>
    <row r="134" spans="2:65" s="1" customFormat="1" ht="38.25" customHeight="1">
      <c r="B134" s="39"/>
      <c r="C134" s="190" t="s">
        <v>188</v>
      </c>
      <c r="D134" s="190" t="s">
        <v>150</v>
      </c>
      <c r="E134" s="191" t="s">
        <v>227</v>
      </c>
      <c r="F134" s="192" t="s">
        <v>228</v>
      </c>
      <c r="G134" s="193" t="s">
        <v>219</v>
      </c>
      <c r="H134" s="194">
        <v>2.613</v>
      </c>
      <c r="I134" s="195"/>
      <c r="J134" s="196">
        <f>ROUND(I134*H134,2)</f>
        <v>0</v>
      </c>
      <c r="K134" s="192" t="s">
        <v>154</v>
      </c>
      <c r="L134" s="59"/>
      <c r="M134" s="197" t="s">
        <v>21</v>
      </c>
      <c r="N134" s="198" t="s">
        <v>46</v>
      </c>
      <c r="O134" s="4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AR134" s="22" t="s">
        <v>166</v>
      </c>
      <c r="AT134" s="22" t="s">
        <v>150</v>
      </c>
      <c r="AU134" s="22" t="s">
        <v>160</v>
      </c>
      <c r="AY134" s="22" t="s">
        <v>147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22" t="s">
        <v>83</v>
      </c>
      <c r="BK134" s="201">
        <f>ROUND(I134*H134,2)</f>
        <v>0</v>
      </c>
      <c r="BL134" s="22" t="s">
        <v>166</v>
      </c>
      <c r="BM134" s="22" t="s">
        <v>1251</v>
      </c>
    </row>
    <row r="135" spans="2:65" s="11" customFormat="1">
      <c r="B135" s="202"/>
      <c r="C135" s="203"/>
      <c r="D135" s="204" t="s">
        <v>186</v>
      </c>
      <c r="E135" s="205" t="s">
        <v>21</v>
      </c>
      <c r="F135" s="206" t="s">
        <v>230</v>
      </c>
      <c r="G135" s="203"/>
      <c r="H135" s="205" t="s">
        <v>21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186</v>
      </c>
      <c r="AU135" s="212" t="s">
        <v>160</v>
      </c>
      <c r="AV135" s="11" t="s">
        <v>83</v>
      </c>
      <c r="AW135" s="11" t="s">
        <v>38</v>
      </c>
      <c r="AX135" s="11" t="s">
        <v>75</v>
      </c>
      <c r="AY135" s="212" t="s">
        <v>147</v>
      </c>
    </row>
    <row r="136" spans="2:65" s="12" customFormat="1">
      <c r="B136" s="213"/>
      <c r="C136" s="214"/>
      <c r="D136" s="204" t="s">
        <v>186</v>
      </c>
      <c r="E136" s="215" t="s">
        <v>21</v>
      </c>
      <c r="F136" s="216" t="s">
        <v>1252</v>
      </c>
      <c r="G136" s="214"/>
      <c r="H136" s="217">
        <v>2.613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186</v>
      </c>
      <c r="AU136" s="223" t="s">
        <v>160</v>
      </c>
      <c r="AV136" s="12" t="s">
        <v>85</v>
      </c>
      <c r="AW136" s="12" t="s">
        <v>38</v>
      </c>
      <c r="AX136" s="12" t="s">
        <v>75</v>
      </c>
      <c r="AY136" s="223" t="s">
        <v>147</v>
      </c>
    </row>
    <row r="137" spans="2:65" s="10" customFormat="1" ht="22.35" customHeight="1">
      <c r="B137" s="174"/>
      <c r="C137" s="175"/>
      <c r="D137" s="176" t="s">
        <v>74</v>
      </c>
      <c r="E137" s="188" t="s">
        <v>232</v>
      </c>
      <c r="F137" s="188" t="s">
        <v>233</v>
      </c>
      <c r="G137" s="175"/>
      <c r="H137" s="175"/>
      <c r="I137" s="178"/>
      <c r="J137" s="189">
        <f>BK137</f>
        <v>0</v>
      </c>
      <c r="K137" s="175"/>
      <c r="L137" s="180"/>
      <c r="M137" s="181"/>
      <c r="N137" s="182"/>
      <c r="O137" s="182"/>
      <c r="P137" s="183">
        <f>SUM(P138:P147)</f>
        <v>0</v>
      </c>
      <c r="Q137" s="182"/>
      <c r="R137" s="183">
        <f>SUM(R138:R147)</f>
        <v>0</v>
      </c>
      <c r="S137" s="182"/>
      <c r="T137" s="184">
        <f>SUM(T138:T147)</f>
        <v>0</v>
      </c>
      <c r="AR137" s="185" t="s">
        <v>83</v>
      </c>
      <c r="AT137" s="186" t="s">
        <v>74</v>
      </c>
      <c r="AU137" s="186" t="s">
        <v>85</v>
      </c>
      <c r="AY137" s="185" t="s">
        <v>147</v>
      </c>
      <c r="BK137" s="187">
        <f>SUM(BK138:BK147)</f>
        <v>0</v>
      </c>
    </row>
    <row r="138" spans="2:65" s="1" customFormat="1" ht="38.25" customHeight="1">
      <c r="B138" s="39"/>
      <c r="C138" s="190" t="s">
        <v>192</v>
      </c>
      <c r="D138" s="190" t="s">
        <v>150</v>
      </c>
      <c r="E138" s="191" t="s">
        <v>234</v>
      </c>
      <c r="F138" s="192" t="s">
        <v>235</v>
      </c>
      <c r="G138" s="193" t="s">
        <v>219</v>
      </c>
      <c r="H138" s="194">
        <v>163.13900000000001</v>
      </c>
      <c r="I138" s="195"/>
      <c r="J138" s="196">
        <f>ROUND(I138*H138,2)</f>
        <v>0</v>
      </c>
      <c r="K138" s="192" t="s">
        <v>154</v>
      </c>
      <c r="L138" s="59"/>
      <c r="M138" s="197" t="s">
        <v>21</v>
      </c>
      <c r="N138" s="198" t="s">
        <v>46</v>
      </c>
      <c r="O138" s="4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2" t="s">
        <v>166</v>
      </c>
      <c r="AT138" s="22" t="s">
        <v>150</v>
      </c>
      <c r="AU138" s="22" t="s">
        <v>160</v>
      </c>
      <c r="AY138" s="22" t="s">
        <v>147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83</v>
      </c>
      <c r="BK138" s="201">
        <f>ROUND(I138*H138,2)</f>
        <v>0</v>
      </c>
      <c r="BL138" s="22" t="s">
        <v>166</v>
      </c>
      <c r="BM138" s="22" t="s">
        <v>1253</v>
      </c>
    </row>
    <row r="139" spans="2:65" s="12" customFormat="1">
      <c r="B139" s="213"/>
      <c r="C139" s="214"/>
      <c r="D139" s="204" t="s">
        <v>186</v>
      </c>
      <c r="E139" s="215" t="s">
        <v>21</v>
      </c>
      <c r="F139" s="216" t="s">
        <v>1254</v>
      </c>
      <c r="G139" s="214"/>
      <c r="H139" s="217">
        <v>163.13900000000001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186</v>
      </c>
      <c r="AU139" s="223" t="s">
        <v>160</v>
      </c>
      <c r="AV139" s="12" t="s">
        <v>85</v>
      </c>
      <c r="AW139" s="12" t="s">
        <v>38</v>
      </c>
      <c r="AX139" s="12" t="s">
        <v>75</v>
      </c>
      <c r="AY139" s="223" t="s">
        <v>147</v>
      </c>
    </row>
    <row r="140" spans="2:65" s="1" customFormat="1" ht="38.25" customHeight="1">
      <c r="B140" s="39"/>
      <c r="C140" s="190" t="s">
        <v>272</v>
      </c>
      <c r="D140" s="190" t="s">
        <v>150</v>
      </c>
      <c r="E140" s="191" t="s">
        <v>237</v>
      </c>
      <c r="F140" s="192" t="s">
        <v>238</v>
      </c>
      <c r="G140" s="193" t="s">
        <v>219</v>
      </c>
      <c r="H140" s="194">
        <v>162.947</v>
      </c>
      <c r="I140" s="195"/>
      <c r="J140" s="196">
        <f>ROUND(I140*H140,2)</f>
        <v>0</v>
      </c>
      <c r="K140" s="192" t="s">
        <v>154</v>
      </c>
      <c r="L140" s="59"/>
      <c r="M140" s="197" t="s">
        <v>21</v>
      </c>
      <c r="N140" s="198" t="s">
        <v>46</v>
      </c>
      <c r="O140" s="40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22" t="s">
        <v>166</v>
      </c>
      <c r="AT140" s="22" t="s">
        <v>150</v>
      </c>
      <c r="AU140" s="22" t="s">
        <v>160</v>
      </c>
      <c r="AY140" s="22" t="s">
        <v>147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2" t="s">
        <v>83</v>
      </c>
      <c r="BK140" s="201">
        <f>ROUND(I140*H140,2)</f>
        <v>0</v>
      </c>
      <c r="BL140" s="22" t="s">
        <v>166</v>
      </c>
      <c r="BM140" s="22" t="s">
        <v>1255</v>
      </c>
    </row>
    <row r="141" spans="2:65" s="12" customFormat="1">
      <c r="B141" s="213"/>
      <c r="C141" s="214"/>
      <c r="D141" s="204" t="s">
        <v>186</v>
      </c>
      <c r="E141" s="215" t="s">
        <v>21</v>
      </c>
      <c r="F141" s="216" t="s">
        <v>1254</v>
      </c>
      <c r="G141" s="214"/>
      <c r="H141" s="217">
        <v>163.13900000000001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186</v>
      </c>
      <c r="AU141" s="223" t="s">
        <v>160</v>
      </c>
      <c r="AV141" s="12" t="s">
        <v>85</v>
      </c>
      <c r="AW141" s="12" t="s">
        <v>38</v>
      </c>
      <c r="AX141" s="12" t="s">
        <v>75</v>
      </c>
      <c r="AY141" s="223" t="s">
        <v>147</v>
      </c>
    </row>
    <row r="142" spans="2:65" s="12" customFormat="1">
      <c r="B142" s="213"/>
      <c r="C142" s="214"/>
      <c r="D142" s="204" t="s">
        <v>186</v>
      </c>
      <c r="E142" s="215" t="s">
        <v>21</v>
      </c>
      <c r="F142" s="216" t="s">
        <v>1256</v>
      </c>
      <c r="G142" s="214"/>
      <c r="H142" s="217">
        <v>-0.192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186</v>
      </c>
      <c r="AU142" s="223" t="s">
        <v>160</v>
      </c>
      <c r="AV142" s="12" t="s">
        <v>85</v>
      </c>
      <c r="AW142" s="12" t="s">
        <v>38</v>
      </c>
      <c r="AX142" s="12" t="s">
        <v>75</v>
      </c>
      <c r="AY142" s="223" t="s">
        <v>147</v>
      </c>
    </row>
    <row r="143" spans="2:65" s="1" customFormat="1" ht="51" customHeight="1">
      <c r="B143" s="39"/>
      <c r="C143" s="190" t="s">
        <v>278</v>
      </c>
      <c r="D143" s="190" t="s">
        <v>150</v>
      </c>
      <c r="E143" s="191" t="s">
        <v>240</v>
      </c>
      <c r="F143" s="192" t="s">
        <v>241</v>
      </c>
      <c r="G143" s="193" t="s">
        <v>219</v>
      </c>
      <c r="H143" s="194">
        <v>162.947</v>
      </c>
      <c r="I143" s="195"/>
      <c r="J143" s="196">
        <f>ROUND(I143*H143,2)</f>
        <v>0</v>
      </c>
      <c r="K143" s="192" t="s">
        <v>154</v>
      </c>
      <c r="L143" s="59"/>
      <c r="M143" s="197" t="s">
        <v>21</v>
      </c>
      <c r="N143" s="198" t="s">
        <v>46</v>
      </c>
      <c r="O143" s="4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AR143" s="22" t="s">
        <v>166</v>
      </c>
      <c r="AT143" s="22" t="s">
        <v>150</v>
      </c>
      <c r="AU143" s="22" t="s">
        <v>160</v>
      </c>
      <c r="AY143" s="22" t="s">
        <v>147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83</v>
      </c>
      <c r="BK143" s="201">
        <f>ROUND(I143*H143,2)</f>
        <v>0</v>
      </c>
      <c r="BL143" s="22" t="s">
        <v>166</v>
      </c>
      <c r="BM143" s="22" t="s">
        <v>1257</v>
      </c>
    </row>
    <row r="144" spans="2:65" s="11" customFormat="1">
      <c r="B144" s="202"/>
      <c r="C144" s="203"/>
      <c r="D144" s="204" t="s">
        <v>186</v>
      </c>
      <c r="E144" s="205" t="s">
        <v>21</v>
      </c>
      <c r="F144" s="206" t="s">
        <v>1258</v>
      </c>
      <c r="G144" s="203"/>
      <c r="H144" s="205" t="s">
        <v>21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186</v>
      </c>
      <c r="AU144" s="212" t="s">
        <v>160</v>
      </c>
      <c r="AV144" s="11" t="s">
        <v>83</v>
      </c>
      <c r="AW144" s="11" t="s">
        <v>38</v>
      </c>
      <c r="AX144" s="11" t="s">
        <v>75</v>
      </c>
      <c r="AY144" s="212" t="s">
        <v>147</v>
      </c>
    </row>
    <row r="145" spans="2:65" s="12" customFormat="1">
      <c r="B145" s="213"/>
      <c r="C145" s="214"/>
      <c r="D145" s="204" t="s">
        <v>186</v>
      </c>
      <c r="E145" s="215" t="s">
        <v>21</v>
      </c>
      <c r="F145" s="216" t="s">
        <v>1259</v>
      </c>
      <c r="G145" s="214"/>
      <c r="H145" s="217">
        <v>162.947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186</v>
      </c>
      <c r="AU145" s="223" t="s">
        <v>160</v>
      </c>
      <c r="AV145" s="12" t="s">
        <v>85</v>
      </c>
      <c r="AW145" s="12" t="s">
        <v>38</v>
      </c>
      <c r="AX145" s="12" t="s">
        <v>75</v>
      </c>
      <c r="AY145" s="223" t="s">
        <v>147</v>
      </c>
    </row>
    <row r="146" spans="2:65" s="1" customFormat="1" ht="25.5" customHeight="1">
      <c r="B146" s="39"/>
      <c r="C146" s="190" t="s">
        <v>215</v>
      </c>
      <c r="D146" s="190" t="s">
        <v>150</v>
      </c>
      <c r="E146" s="191" t="s">
        <v>243</v>
      </c>
      <c r="F146" s="192" t="s">
        <v>244</v>
      </c>
      <c r="G146" s="193" t="s">
        <v>219</v>
      </c>
      <c r="H146" s="194">
        <v>163.13900000000001</v>
      </c>
      <c r="I146" s="195"/>
      <c r="J146" s="196">
        <f>ROUND(I146*H146,2)</f>
        <v>0</v>
      </c>
      <c r="K146" s="192" t="s">
        <v>154</v>
      </c>
      <c r="L146" s="59"/>
      <c r="M146" s="197" t="s">
        <v>21</v>
      </c>
      <c r="N146" s="198" t="s">
        <v>46</v>
      </c>
      <c r="O146" s="4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2" t="s">
        <v>166</v>
      </c>
      <c r="AT146" s="22" t="s">
        <v>150</v>
      </c>
      <c r="AU146" s="22" t="s">
        <v>160</v>
      </c>
      <c r="AY146" s="22" t="s">
        <v>147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83</v>
      </c>
      <c r="BK146" s="201">
        <f>ROUND(I146*H146,2)</f>
        <v>0</v>
      </c>
      <c r="BL146" s="22" t="s">
        <v>166</v>
      </c>
      <c r="BM146" s="22" t="s">
        <v>1260</v>
      </c>
    </row>
    <row r="147" spans="2:65" s="12" customFormat="1">
      <c r="B147" s="213"/>
      <c r="C147" s="214"/>
      <c r="D147" s="204" t="s">
        <v>186</v>
      </c>
      <c r="E147" s="215" t="s">
        <v>21</v>
      </c>
      <c r="F147" s="216" t="s">
        <v>1254</v>
      </c>
      <c r="G147" s="214"/>
      <c r="H147" s="217">
        <v>163.13900000000001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186</v>
      </c>
      <c r="AU147" s="223" t="s">
        <v>160</v>
      </c>
      <c r="AV147" s="12" t="s">
        <v>85</v>
      </c>
      <c r="AW147" s="12" t="s">
        <v>38</v>
      </c>
      <c r="AX147" s="12" t="s">
        <v>75</v>
      </c>
      <c r="AY147" s="223" t="s">
        <v>147</v>
      </c>
    </row>
    <row r="148" spans="2:65" s="10" customFormat="1" ht="22.35" customHeight="1">
      <c r="B148" s="174"/>
      <c r="C148" s="175"/>
      <c r="D148" s="176" t="s">
        <v>74</v>
      </c>
      <c r="E148" s="188" t="s">
        <v>246</v>
      </c>
      <c r="F148" s="188" t="s">
        <v>247</v>
      </c>
      <c r="G148" s="175"/>
      <c r="H148" s="175"/>
      <c r="I148" s="178"/>
      <c r="J148" s="189">
        <f>BK148</f>
        <v>0</v>
      </c>
      <c r="K148" s="175"/>
      <c r="L148" s="180"/>
      <c r="M148" s="181"/>
      <c r="N148" s="182"/>
      <c r="O148" s="182"/>
      <c r="P148" s="183">
        <f>SUM(P149:P157)</f>
        <v>0</v>
      </c>
      <c r="Q148" s="182"/>
      <c r="R148" s="183">
        <f>SUM(R149:R157)</f>
        <v>0.28199999999999997</v>
      </c>
      <c r="S148" s="182"/>
      <c r="T148" s="184">
        <f>SUM(T149:T157)</f>
        <v>0</v>
      </c>
      <c r="AR148" s="185" t="s">
        <v>83</v>
      </c>
      <c r="AT148" s="186" t="s">
        <v>74</v>
      </c>
      <c r="AU148" s="186" t="s">
        <v>85</v>
      </c>
      <c r="AY148" s="185" t="s">
        <v>147</v>
      </c>
      <c r="BK148" s="187">
        <f>SUM(BK149:BK157)</f>
        <v>0</v>
      </c>
    </row>
    <row r="149" spans="2:65" s="1" customFormat="1" ht="25.5" customHeight="1">
      <c r="B149" s="39"/>
      <c r="C149" s="190" t="s">
        <v>287</v>
      </c>
      <c r="D149" s="190" t="s">
        <v>150</v>
      </c>
      <c r="E149" s="191" t="s">
        <v>248</v>
      </c>
      <c r="F149" s="192" t="s">
        <v>249</v>
      </c>
      <c r="G149" s="193" t="s">
        <v>250</v>
      </c>
      <c r="H149" s="194">
        <v>325.89400000000001</v>
      </c>
      <c r="I149" s="195"/>
      <c r="J149" s="196">
        <f>ROUND(I149*H149,2)</f>
        <v>0</v>
      </c>
      <c r="K149" s="192" t="s">
        <v>154</v>
      </c>
      <c r="L149" s="59"/>
      <c r="M149" s="197" t="s">
        <v>21</v>
      </c>
      <c r="N149" s="198" t="s">
        <v>46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166</v>
      </c>
      <c r="AT149" s="22" t="s">
        <v>150</v>
      </c>
      <c r="AU149" s="22" t="s">
        <v>160</v>
      </c>
      <c r="AY149" s="22" t="s">
        <v>147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83</v>
      </c>
      <c r="BK149" s="201">
        <f>ROUND(I149*H149,2)</f>
        <v>0</v>
      </c>
      <c r="BL149" s="22" t="s">
        <v>166</v>
      </c>
      <c r="BM149" s="22" t="s">
        <v>1261</v>
      </c>
    </row>
    <row r="150" spans="2:65" s="11" customFormat="1">
      <c r="B150" s="202"/>
      <c r="C150" s="203"/>
      <c r="D150" s="204" t="s">
        <v>186</v>
      </c>
      <c r="E150" s="205" t="s">
        <v>21</v>
      </c>
      <c r="F150" s="206" t="s">
        <v>1258</v>
      </c>
      <c r="G150" s="203"/>
      <c r="H150" s="205" t="s">
        <v>21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186</v>
      </c>
      <c r="AU150" s="212" t="s">
        <v>160</v>
      </c>
      <c r="AV150" s="11" t="s">
        <v>83</v>
      </c>
      <c r="AW150" s="11" t="s">
        <v>38</v>
      </c>
      <c r="AX150" s="11" t="s">
        <v>75</v>
      </c>
      <c r="AY150" s="212" t="s">
        <v>147</v>
      </c>
    </row>
    <row r="151" spans="2:65" s="12" customFormat="1">
      <c r="B151" s="213"/>
      <c r="C151" s="214"/>
      <c r="D151" s="204" t="s">
        <v>186</v>
      </c>
      <c r="E151" s="215" t="s">
        <v>21</v>
      </c>
      <c r="F151" s="216" t="s">
        <v>1262</v>
      </c>
      <c r="G151" s="214"/>
      <c r="H151" s="217">
        <v>325.89400000000001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186</v>
      </c>
      <c r="AU151" s="223" t="s">
        <v>160</v>
      </c>
      <c r="AV151" s="12" t="s">
        <v>85</v>
      </c>
      <c r="AW151" s="12" t="s">
        <v>38</v>
      </c>
      <c r="AX151" s="12" t="s">
        <v>75</v>
      </c>
      <c r="AY151" s="223" t="s">
        <v>147</v>
      </c>
    </row>
    <row r="152" spans="2:65" s="1" customFormat="1" ht="25.5" customHeight="1">
      <c r="B152" s="39"/>
      <c r="C152" s="190" t="s">
        <v>10</v>
      </c>
      <c r="D152" s="190" t="s">
        <v>150</v>
      </c>
      <c r="E152" s="191" t="s">
        <v>524</v>
      </c>
      <c r="F152" s="192" t="s">
        <v>525</v>
      </c>
      <c r="G152" s="193" t="s">
        <v>219</v>
      </c>
      <c r="H152" s="194">
        <v>0.192</v>
      </c>
      <c r="I152" s="195"/>
      <c r="J152" s="196">
        <f>ROUND(I152*H152,2)</f>
        <v>0</v>
      </c>
      <c r="K152" s="192" t="s">
        <v>154</v>
      </c>
      <c r="L152" s="59"/>
      <c r="M152" s="197" t="s">
        <v>21</v>
      </c>
      <c r="N152" s="198" t="s">
        <v>46</v>
      </c>
      <c r="O152" s="40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AR152" s="22" t="s">
        <v>166</v>
      </c>
      <c r="AT152" s="22" t="s">
        <v>150</v>
      </c>
      <c r="AU152" s="22" t="s">
        <v>160</v>
      </c>
      <c r="AY152" s="22" t="s">
        <v>147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83</v>
      </c>
      <c r="BK152" s="201">
        <f>ROUND(I152*H152,2)</f>
        <v>0</v>
      </c>
      <c r="BL152" s="22" t="s">
        <v>166</v>
      </c>
      <c r="BM152" s="22" t="s">
        <v>1263</v>
      </c>
    </row>
    <row r="153" spans="2:65" s="12" customFormat="1">
      <c r="B153" s="213"/>
      <c r="C153" s="214"/>
      <c r="D153" s="204" t="s">
        <v>186</v>
      </c>
      <c r="E153" s="215" t="s">
        <v>21</v>
      </c>
      <c r="F153" s="216" t="s">
        <v>1264</v>
      </c>
      <c r="G153" s="214"/>
      <c r="H153" s="217">
        <v>0.192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186</v>
      </c>
      <c r="AU153" s="223" t="s">
        <v>160</v>
      </c>
      <c r="AV153" s="12" t="s">
        <v>85</v>
      </c>
      <c r="AW153" s="12" t="s">
        <v>38</v>
      </c>
      <c r="AX153" s="12" t="s">
        <v>75</v>
      </c>
      <c r="AY153" s="223" t="s">
        <v>147</v>
      </c>
    </row>
    <row r="154" spans="2:65" s="1" customFormat="1" ht="38.25" customHeight="1">
      <c r="B154" s="39"/>
      <c r="C154" s="190" t="s">
        <v>232</v>
      </c>
      <c r="D154" s="190" t="s">
        <v>150</v>
      </c>
      <c r="E154" s="191" t="s">
        <v>538</v>
      </c>
      <c r="F154" s="192" t="s">
        <v>539</v>
      </c>
      <c r="G154" s="193" t="s">
        <v>219</v>
      </c>
      <c r="H154" s="194">
        <v>0.16</v>
      </c>
      <c r="I154" s="195"/>
      <c r="J154" s="196">
        <f>ROUND(I154*H154,2)</f>
        <v>0</v>
      </c>
      <c r="K154" s="192" t="s">
        <v>154</v>
      </c>
      <c r="L154" s="59"/>
      <c r="M154" s="197" t="s">
        <v>21</v>
      </c>
      <c r="N154" s="198" t="s">
        <v>46</v>
      </c>
      <c r="O154" s="4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2" t="s">
        <v>166</v>
      </c>
      <c r="AT154" s="22" t="s">
        <v>150</v>
      </c>
      <c r="AU154" s="22" t="s">
        <v>160</v>
      </c>
      <c r="AY154" s="22" t="s">
        <v>147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83</v>
      </c>
      <c r="BK154" s="201">
        <f>ROUND(I154*H154,2)</f>
        <v>0</v>
      </c>
      <c r="BL154" s="22" t="s">
        <v>166</v>
      </c>
      <c r="BM154" s="22" t="s">
        <v>1265</v>
      </c>
    </row>
    <row r="155" spans="2:65" s="12" customFormat="1">
      <c r="B155" s="213"/>
      <c r="C155" s="214"/>
      <c r="D155" s="204" t="s">
        <v>186</v>
      </c>
      <c r="E155" s="215" t="s">
        <v>21</v>
      </c>
      <c r="F155" s="216" t="s">
        <v>1266</v>
      </c>
      <c r="G155" s="214"/>
      <c r="H155" s="217">
        <v>0.16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186</v>
      </c>
      <c r="AU155" s="223" t="s">
        <v>160</v>
      </c>
      <c r="AV155" s="12" t="s">
        <v>85</v>
      </c>
      <c r="AW155" s="12" t="s">
        <v>38</v>
      </c>
      <c r="AX155" s="12" t="s">
        <v>75</v>
      </c>
      <c r="AY155" s="223" t="s">
        <v>147</v>
      </c>
    </row>
    <row r="156" spans="2:65" s="1" customFormat="1" ht="16.5" customHeight="1">
      <c r="B156" s="39"/>
      <c r="C156" s="228" t="s">
        <v>246</v>
      </c>
      <c r="D156" s="228" t="s">
        <v>332</v>
      </c>
      <c r="E156" s="229" t="s">
        <v>1059</v>
      </c>
      <c r="F156" s="230" t="s">
        <v>1060</v>
      </c>
      <c r="G156" s="231" t="s">
        <v>250</v>
      </c>
      <c r="H156" s="232">
        <v>0.28199999999999997</v>
      </c>
      <c r="I156" s="233"/>
      <c r="J156" s="234">
        <f>ROUND(I156*H156,2)</f>
        <v>0</v>
      </c>
      <c r="K156" s="230" t="s">
        <v>154</v>
      </c>
      <c r="L156" s="235"/>
      <c r="M156" s="236" t="s">
        <v>21</v>
      </c>
      <c r="N156" s="237" t="s">
        <v>46</v>
      </c>
      <c r="O156" s="40"/>
      <c r="P156" s="199">
        <f>O156*H156</f>
        <v>0</v>
      </c>
      <c r="Q156" s="199">
        <v>1</v>
      </c>
      <c r="R156" s="199">
        <f>Q156*H156</f>
        <v>0.28199999999999997</v>
      </c>
      <c r="S156" s="199">
        <v>0</v>
      </c>
      <c r="T156" s="200">
        <f>S156*H156</f>
        <v>0</v>
      </c>
      <c r="AR156" s="22" t="s">
        <v>182</v>
      </c>
      <c r="AT156" s="22" t="s">
        <v>332</v>
      </c>
      <c r="AU156" s="22" t="s">
        <v>160</v>
      </c>
      <c r="AY156" s="22" t="s">
        <v>147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2" t="s">
        <v>83</v>
      </c>
      <c r="BK156" s="201">
        <f>ROUND(I156*H156,2)</f>
        <v>0</v>
      </c>
      <c r="BL156" s="22" t="s">
        <v>166</v>
      </c>
      <c r="BM156" s="22" t="s">
        <v>1267</v>
      </c>
    </row>
    <row r="157" spans="2:65" s="12" customFormat="1">
      <c r="B157" s="213"/>
      <c r="C157" s="214"/>
      <c r="D157" s="204" t="s">
        <v>186</v>
      </c>
      <c r="E157" s="215" t="s">
        <v>21</v>
      </c>
      <c r="F157" s="216" t="s">
        <v>1268</v>
      </c>
      <c r="G157" s="214"/>
      <c r="H157" s="217">
        <v>0.28199999999999997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186</v>
      </c>
      <c r="AU157" s="223" t="s">
        <v>160</v>
      </c>
      <c r="AV157" s="12" t="s">
        <v>85</v>
      </c>
      <c r="AW157" s="12" t="s">
        <v>38</v>
      </c>
      <c r="AX157" s="12" t="s">
        <v>75</v>
      </c>
      <c r="AY157" s="223" t="s">
        <v>147</v>
      </c>
    </row>
    <row r="158" spans="2:65" s="10" customFormat="1" ht="22.35" customHeight="1">
      <c r="B158" s="174"/>
      <c r="C158" s="175"/>
      <c r="D158" s="176" t="s">
        <v>74</v>
      </c>
      <c r="E158" s="188" t="s">
        <v>309</v>
      </c>
      <c r="F158" s="188" t="s">
        <v>548</v>
      </c>
      <c r="G158" s="175"/>
      <c r="H158" s="175"/>
      <c r="I158" s="178"/>
      <c r="J158" s="189">
        <f>BK158</f>
        <v>0</v>
      </c>
      <c r="K158" s="175"/>
      <c r="L158" s="180"/>
      <c r="M158" s="181"/>
      <c r="N158" s="182"/>
      <c r="O158" s="182"/>
      <c r="P158" s="183">
        <f>SUM(P159:P177)</f>
        <v>0</v>
      </c>
      <c r="Q158" s="182"/>
      <c r="R158" s="183">
        <f>SUM(R159:R177)</f>
        <v>1.5600000000000002E-3</v>
      </c>
      <c r="S158" s="182"/>
      <c r="T158" s="184">
        <f>SUM(T159:T177)</f>
        <v>0</v>
      </c>
      <c r="AR158" s="185" t="s">
        <v>83</v>
      </c>
      <c r="AT158" s="186" t="s">
        <v>74</v>
      </c>
      <c r="AU158" s="186" t="s">
        <v>85</v>
      </c>
      <c r="AY158" s="185" t="s">
        <v>147</v>
      </c>
      <c r="BK158" s="187">
        <f>SUM(BK159:BK177)</f>
        <v>0</v>
      </c>
    </row>
    <row r="159" spans="2:65" s="1" customFormat="1" ht="25.5" customHeight="1">
      <c r="B159" s="39"/>
      <c r="C159" s="190" t="s">
        <v>309</v>
      </c>
      <c r="D159" s="190" t="s">
        <v>150</v>
      </c>
      <c r="E159" s="191" t="s">
        <v>559</v>
      </c>
      <c r="F159" s="192" t="s">
        <v>560</v>
      </c>
      <c r="G159" s="193" t="s">
        <v>268</v>
      </c>
      <c r="H159" s="194">
        <v>52</v>
      </c>
      <c r="I159" s="195"/>
      <c r="J159" s="196">
        <f>ROUND(I159*H159,2)</f>
        <v>0</v>
      </c>
      <c r="K159" s="192" t="s">
        <v>154</v>
      </c>
      <c r="L159" s="59"/>
      <c r="M159" s="197" t="s">
        <v>21</v>
      </c>
      <c r="N159" s="198" t="s">
        <v>46</v>
      </c>
      <c r="O159" s="4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22" t="s">
        <v>166</v>
      </c>
      <c r="AT159" s="22" t="s">
        <v>150</v>
      </c>
      <c r="AU159" s="22" t="s">
        <v>160</v>
      </c>
      <c r="AY159" s="22" t="s">
        <v>147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83</v>
      </c>
      <c r="BK159" s="201">
        <f>ROUND(I159*H159,2)</f>
        <v>0</v>
      </c>
      <c r="BL159" s="22" t="s">
        <v>166</v>
      </c>
      <c r="BM159" s="22" t="s">
        <v>1269</v>
      </c>
    </row>
    <row r="160" spans="2:65" s="12" customFormat="1">
      <c r="B160" s="213"/>
      <c r="C160" s="214"/>
      <c r="D160" s="204" t="s">
        <v>186</v>
      </c>
      <c r="E160" s="215" t="s">
        <v>21</v>
      </c>
      <c r="F160" s="216" t="s">
        <v>1270</v>
      </c>
      <c r="G160" s="214"/>
      <c r="H160" s="217">
        <v>52</v>
      </c>
      <c r="I160" s="218"/>
      <c r="J160" s="214"/>
      <c r="K160" s="214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186</v>
      </c>
      <c r="AU160" s="223" t="s">
        <v>160</v>
      </c>
      <c r="AV160" s="12" t="s">
        <v>85</v>
      </c>
      <c r="AW160" s="12" t="s">
        <v>38</v>
      </c>
      <c r="AX160" s="12" t="s">
        <v>75</v>
      </c>
      <c r="AY160" s="223" t="s">
        <v>147</v>
      </c>
    </row>
    <row r="161" spans="2:65" s="1" customFormat="1" ht="16.5" customHeight="1">
      <c r="B161" s="39"/>
      <c r="C161" s="228" t="s">
        <v>320</v>
      </c>
      <c r="D161" s="228" t="s">
        <v>332</v>
      </c>
      <c r="E161" s="229" t="s">
        <v>564</v>
      </c>
      <c r="F161" s="230" t="s">
        <v>565</v>
      </c>
      <c r="G161" s="231" t="s">
        <v>349</v>
      </c>
      <c r="H161" s="232">
        <v>1.56</v>
      </c>
      <c r="I161" s="233"/>
      <c r="J161" s="234">
        <f>ROUND(I161*H161,2)</f>
        <v>0</v>
      </c>
      <c r="K161" s="230" t="s">
        <v>154</v>
      </c>
      <c r="L161" s="235"/>
      <c r="M161" s="236" t="s">
        <v>21</v>
      </c>
      <c r="N161" s="237" t="s">
        <v>46</v>
      </c>
      <c r="O161" s="40"/>
      <c r="P161" s="199">
        <f>O161*H161</f>
        <v>0</v>
      </c>
      <c r="Q161" s="199">
        <v>1E-3</v>
      </c>
      <c r="R161" s="199">
        <f>Q161*H161</f>
        <v>1.5600000000000002E-3</v>
      </c>
      <c r="S161" s="199">
        <v>0</v>
      </c>
      <c r="T161" s="200">
        <f>S161*H161</f>
        <v>0</v>
      </c>
      <c r="AR161" s="22" t="s">
        <v>182</v>
      </c>
      <c r="AT161" s="22" t="s">
        <v>332</v>
      </c>
      <c r="AU161" s="22" t="s">
        <v>160</v>
      </c>
      <c r="AY161" s="22" t="s">
        <v>147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2" t="s">
        <v>83</v>
      </c>
      <c r="BK161" s="201">
        <f>ROUND(I161*H161,2)</f>
        <v>0</v>
      </c>
      <c r="BL161" s="22" t="s">
        <v>166</v>
      </c>
      <c r="BM161" s="22" t="s">
        <v>1271</v>
      </c>
    </row>
    <row r="162" spans="2:65" s="11" customFormat="1">
      <c r="B162" s="202"/>
      <c r="C162" s="203"/>
      <c r="D162" s="204" t="s">
        <v>186</v>
      </c>
      <c r="E162" s="205" t="s">
        <v>21</v>
      </c>
      <c r="F162" s="206" t="s">
        <v>567</v>
      </c>
      <c r="G162" s="203"/>
      <c r="H162" s="205" t="s">
        <v>21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186</v>
      </c>
      <c r="AU162" s="212" t="s">
        <v>160</v>
      </c>
      <c r="AV162" s="11" t="s">
        <v>83</v>
      </c>
      <c r="AW162" s="11" t="s">
        <v>38</v>
      </c>
      <c r="AX162" s="11" t="s">
        <v>75</v>
      </c>
      <c r="AY162" s="212" t="s">
        <v>147</v>
      </c>
    </row>
    <row r="163" spans="2:65" s="12" customFormat="1">
      <c r="B163" s="213"/>
      <c r="C163" s="214"/>
      <c r="D163" s="204" t="s">
        <v>186</v>
      </c>
      <c r="E163" s="215" t="s">
        <v>21</v>
      </c>
      <c r="F163" s="216" t="s">
        <v>1272</v>
      </c>
      <c r="G163" s="214"/>
      <c r="H163" s="217">
        <v>1.56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186</v>
      </c>
      <c r="AU163" s="223" t="s">
        <v>160</v>
      </c>
      <c r="AV163" s="12" t="s">
        <v>85</v>
      </c>
      <c r="AW163" s="12" t="s">
        <v>38</v>
      </c>
      <c r="AX163" s="12" t="s">
        <v>75</v>
      </c>
      <c r="AY163" s="223" t="s">
        <v>147</v>
      </c>
    </row>
    <row r="164" spans="2:65" s="1" customFormat="1" ht="25.5" customHeight="1">
      <c r="B164" s="39"/>
      <c r="C164" s="190" t="s">
        <v>328</v>
      </c>
      <c r="D164" s="190" t="s">
        <v>150</v>
      </c>
      <c r="E164" s="191" t="s">
        <v>569</v>
      </c>
      <c r="F164" s="192" t="s">
        <v>570</v>
      </c>
      <c r="G164" s="193" t="s">
        <v>268</v>
      </c>
      <c r="H164" s="194">
        <v>308</v>
      </c>
      <c r="I164" s="195"/>
      <c r="J164" s="196">
        <f>ROUND(I164*H164,2)</f>
        <v>0</v>
      </c>
      <c r="K164" s="192" t="s">
        <v>154</v>
      </c>
      <c r="L164" s="59"/>
      <c r="M164" s="197" t="s">
        <v>21</v>
      </c>
      <c r="N164" s="198" t="s">
        <v>46</v>
      </c>
      <c r="O164" s="4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AR164" s="22" t="s">
        <v>166</v>
      </c>
      <c r="AT164" s="22" t="s">
        <v>150</v>
      </c>
      <c r="AU164" s="22" t="s">
        <v>160</v>
      </c>
      <c r="AY164" s="22" t="s">
        <v>147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83</v>
      </c>
      <c r="BK164" s="201">
        <f>ROUND(I164*H164,2)</f>
        <v>0</v>
      </c>
      <c r="BL164" s="22" t="s">
        <v>166</v>
      </c>
      <c r="BM164" s="22" t="s">
        <v>1273</v>
      </c>
    </row>
    <row r="165" spans="2:65" s="12" customFormat="1">
      <c r="B165" s="213"/>
      <c r="C165" s="214"/>
      <c r="D165" s="204" t="s">
        <v>186</v>
      </c>
      <c r="E165" s="215" t="s">
        <v>21</v>
      </c>
      <c r="F165" s="216" t="s">
        <v>1274</v>
      </c>
      <c r="G165" s="214"/>
      <c r="H165" s="217">
        <v>308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186</v>
      </c>
      <c r="AU165" s="223" t="s">
        <v>160</v>
      </c>
      <c r="AV165" s="12" t="s">
        <v>85</v>
      </c>
      <c r="AW165" s="12" t="s">
        <v>38</v>
      </c>
      <c r="AX165" s="12" t="s">
        <v>75</v>
      </c>
      <c r="AY165" s="223" t="s">
        <v>147</v>
      </c>
    </row>
    <row r="166" spans="2:65" s="1" customFormat="1" ht="25.5" customHeight="1">
      <c r="B166" s="39"/>
      <c r="C166" s="190" t="s">
        <v>9</v>
      </c>
      <c r="D166" s="190" t="s">
        <v>150</v>
      </c>
      <c r="E166" s="191" t="s">
        <v>585</v>
      </c>
      <c r="F166" s="192" t="s">
        <v>586</v>
      </c>
      <c r="G166" s="193" t="s">
        <v>268</v>
      </c>
      <c r="H166" s="194">
        <v>52</v>
      </c>
      <c r="I166" s="195"/>
      <c r="J166" s="196">
        <f>ROUND(I166*H166,2)</f>
        <v>0</v>
      </c>
      <c r="K166" s="192" t="s">
        <v>154</v>
      </c>
      <c r="L166" s="59"/>
      <c r="M166" s="197" t="s">
        <v>21</v>
      </c>
      <c r="N166" s="198" t="s">
        <v>46</v>
      </c>
      <c r="O166" s="4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22" t="s">
        <v>166</v>
      </c>
      <c r="AT166" s="22" t="s">
        <v>150</v>
      </c>
      <c r="AU166" s="22" t="s">
        <v>160</v>
      </c>
      <c r="AY166" s="22" t="s">
        <v>147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83</v>
      </c>
      <c r="BK166" s="201">
        <f>ROUND(I166*H166,2)</f>
        <v>0</v>
      </c>
      <c r="BL166" s="22" t="s">
        <v>166</v>
      </c>
      <c r="BM166" s="22" t="s">
        <v>1275</v>
      </c>
    </row>
    <row r="167" spans="2:65" s="11" customFormat="1">
      <c r="B167" s="202"/>
      <c r="C167" s="203"/>
      <c r="D167" s="204" t="s">
        <v>186</v>
      </c>
      <c r="E167" s="205" t="s">
        <v>21</v>
      </c>
      <c r="F167" s="206" t="s">
        <v>567</v>
      </c>
      <c r="G167" s="203"/>
      <c r="H167" s="205" t="s">
        <v>21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186</v>
      </c>
      <c r="AU167" s="212" t="s">
        <v>160</v>
      </c>
      <c r="AV167" s="11" t="s">
        <v>83</v>
      </c>
      <c r="AW167" s="11" t="s">
        <v>38</v>
      </c>
      <c r="AX167" s="11" t="s">
        <v>75</v>
      </c>
      <c r="AY167" s="212" t="s">
        <v>147</v>
      </c>
    </row>
    <row r="168" spans="2:65" s="12" customFormat="1">
      <c r="B168" s="213"/>
      <c r="C168" s="214"/>
      <c r="D168" s="204" t="s">
        <v>186</v>
      </c>
      <c r="E168" s="215" t="s">
        <v>21</v>
      </c>
      <c r="F168" s="216" t="s">
        <v>1276</v>
      </c>
      <c r="G168" s="214"/>
      <c r="H168" s="217">
        <v>52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186</v>
      </c>
      <c r="AU168" s="223" t="s">
        <v>160</v>
      </c>
      <c r="AV168" s="12" t="s">
        <v>85</v>
      </c>
      <c r="AW168" s="12" t="s">
        <v>38</v>
      </c>
      <c r="AX168" s="12" t="s">
        <v>75</v>
      </c>
      <c r="AY168" s="223" t="s">
        <v>147</v>
      </c>
    </row>
    <row r="169" spans="2:65" s="1" customFormat="1" ht="16.5" customHeight="1">
      <c r="B169" s="39"/>
      <c r="C169" s="190" t="s">
        <v>338</v>
      </c>
      <c r="D169" s="190" t="s">
        <v>150</v>
      </c>
      <c r="E169" s="191" t="s">
        <v>589</v>
      </c>
      <c r="F169" s="192" t="s">
        <v>590</v>
      </c>
      <c r="G169" s="193" t="s">
        <v>268</v>
      </c>
      <c r="H169" s="194">
        <v>52</v>
      </c>
      <c r="I169" s="195"/>
      <c r="J169" s="196">
        <f>ROUND(I169*H169,2)</f>
        <v>0</v>
      </c>
      <c r="K169" s="192" t="s">
        <v>154</v>
      </c>
      <c r="L169" s="59"/>
      <c r="M169" s="197" t="s">
        <v>21</v>
      </c>
      <c r="N169" s="198" t="s">
        <v>46</v>
      </c>
      <c r="O169" s="40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2" t="s">
        <v>166</v>
      </c>
      <c r="AT169" s="22" t="s">
        <v>150</v>
      </c>
      <c r="AU169" s="22" t="s">
        <v>160</v>
      </c>
      <c r="AY169" s="22" t="s">
        <v>147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2" t="s">
        <v>83</v>
      </c>
      <c r="BK169" s="201">
        <f>ROUND(I169*H169,2)</f>
        <v>0</v>
      </c>
      <c r="BL169" s="22" t="s">
        <v>166</v>
      </c>
      <c r="BM169" s="22" t="s">
        <v>1277</v>
      </c>
    </row>
    <row r="170" spans="2:65" s="11" customFormat="1">
      <c r="B170" s="202"/>
      <c r="C170" s="203"/>
      <c r="D170" s="204" t="s">
        <v>186</v>
      </c>
      <c r="E170" s="205" t="s">
        <v>21</v>
      </c>
      <c r="F170" s="206" t="s">
        <v>567</v>
      </c>
      <c r="G170" s="203"/>
      <c r="H170" s="205" t="s">
        <v>21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186</v>
      </c>
      <c r="AU170" s="212" t="s">
        <v>160</v>
      </c>
      <c r="AV170" s="11" t="s">
        <v>83</v>
      </c>
      <c r="AW170" s="11" t="s">
        <v>38</v>
      </c>
      <c r="AX170" s="11" t="s">
        <v>75</v>
      </c>
      <c r="AY170" s="212" t="s">
        <v>147</v>
      </c>
    </row>
    <row r="171" spans="2:65" s="12" customFormat="1">
      <c r="B171" s="213"/>
      <c r="C171" s="214"/>
      <c r="D171" s="204" t="s">
        <v>186</v>
      </c>
      <c r="E171" s="215" t="s">
        <v>21</v>
      </c>
      <c r="F171" s="216" t="s">
        <v>1276</v>
      </c>
      <c r="G171" s="214"/>
      <c r="H171" s="217">
        <v>52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186</v>
      </c>
      <c r="AU171" s="223" t="s">
        <v>160</v>
      </c>
      <c r="AV171" s="12" t="s">
        <v>85</v>
      </c>
      <c r="AW171" s="12" t="s">
        <v>38</v>
      </c>
      <c r="AX171" s="12" t="s">
        <v>75</v>
      </c>
      <c r="AY171" s="223" t="s">
        <v>147</v>
      </c>
    </row>
    <row r="172" spans="2:65" s="1" customFormat="1" ht="38.25" customHeight="1">
      <c r="B172" s="39"/>
      <c r="C172" s="190" t="s">
        <v>346</v>
      </c>
      <c r="D172" s="190" t="s">
        <v>150</v>
      </c>
      <c r="E172" s="191" t="s">
        <v>592</v>
      </c>
      <c r="F172" s="192" t="s">
        <v>593</v>
      </c>
      <c r="G172" s="193" t="s">
        <v>268</v>
      </c>
      <c r="H172" s="194">
        <v>52</v>
      </c>
      <c r="I172" s="195"/>
      <c r="J172" s="196">
        <f>ROUND(I172*H172,2)</f>
        <v>0</v>
      </c>
      <c r="K172" s="192" t="s">
        <v>154</v>
      </c>
      <c r="L172" s="59"/>
      <c r="M172" s="197" t="s">
        <v>21</v>
      </c>
      <c r="N172" s="198" t="s">
        <v>46</v>
      </c>
      <c r="O172" s="40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AR172" s="22" t="s">
        <v>166</v>
      </c>
      <c r="AT172" s="22" t="s">
        <v>150</v>
      </c>
      <c r="AU172" s="22" t="s">
        <v>160</v>
      </c>
      <c r="AY172" s="22" t="s">
        <v>147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83</v>
      </c>
      <c r="BK172" s="201">
        <f>ROUND(I172*H172,2)</f>
        <v>0</v>
      </c>
      <c r="BL172" s="22" t="s">
        <v>166</v>
      </c>
      <c r="BM172" s="22" t="s">
        <v>1278</v>
      </c>
    </row>
    <row r="173" spans="2:65" s="11" customFormat="1">
      <c r="B173" s="202"/>
      <c r="C173" s="203"/>
      <c r="D173" s="204" t="s">
        <v>186</v>
      </c>
      <c r="E173" s="205" t="s">
        <v>21</v>
      </c>
      <c r="F173" s="206" t="s">
        <v>567</v>
      </c>
      <c r="G173" s="203"/>
      <c r="H173" s="205" t="s">
        <v>21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186</v>
      </c>
      <c r="AU173" s="212" t="s">
        <v>160</v>
      </c>
      <c r="AV173" s="11" t="s">
        <v>83</v>
      </c>
      <c r="AW173" s="11" t="s">
        <v>38</v>
      </c>
      <c r="AX173" s="11" t="s">
        <v>75</v>
      </c>
      <c r="AY173" s="212" t="s">
        <v>147</v>
      </c>
    </row>
    <row r="174" spans="2:65" s="12" customFormat="1">
      <c r="B174" s="213"/>
      <c r="C174" s="214"/>
      <c r="D174" s="204" t="s">
        <v>186</v>
      </c>
      <c r="E174" s="215" t="s">
        <v>21</v>
      </c>
      <c r="F174" s="216" t="s">
        <v>1276</v>
      </c>
      <c r="G174" s="214"/>
      <c r="H174" s="217">
        <v>52</v>
      </c>
      <c r="I174" s="218"/>
      <c r="J174" s="214"/>
      <c r="K174" s="214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186</v>
      </c>
      <c r="AU174" s="223" t="s">
        <v>160</v>
      </c>
      <c r="AV174" s="12" t="s">
        <v>85</v>
      </c>
      <c r="AW174" s="12" t="s">
        <v>38</v>
      </c>
      <c r="AX174" s="12" t="s">
        <v>75</v>
      </c>
      <c r="AY174" s="223" t="s">
        <v>147</v>
      </c>
    </row>
    <row r="175" spans="2:65" s="1" customFormat="1" ht="16.5" customHeight="1">
      <c r="B175" s="39"/>
      <c r="C175" s="190" t="s">
        <v>353</v>
      </c>
      <c r="D175" s="190" t="s">
        <v>150</v>
      </c>
      <c r="E175" s="191" t="s">
        <v>596</v>
      </c>
      <c r="F175" s="192" t="s">
        <v>597</v>
      </c>
      <c r="G175" s="193" t="s">
        <v>268</v>
      </c>
      <c r="H175" s="194">
        <v>52</v>
      </c>
      <c r="I175" s="195"/>
      <c r="J175" s="196">
        <f>ROUND(I175*H175,2)</f>
        <v>0</v>
      </c>
      <c r="K175" s="192" t="s">
        <v>154</v>
      </c>
      <c r="L175" s="59"/>
      <c r="M175" s="197" t="s">
        <v>21</v>
      </c>
      <c r="N175" s="198" t="s">
        <v>46</v>
      </c>
      <c r="O175" s="4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2" t="s">
        <v>166</v>
      </c>
      <c r="AT175" s="22" t="s">
        <v>150</v>
      </c>
      <c r="AU175" s="22" t="s">
        <v>160</v>
      </c>
      <c r="AY175" s="22" t="s">
        <v>147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83</v>
      </c>
      <c r="BK175" s="201">
        <f>ROUND(I175*H175,2)</f>
        <v>0</v>
      </c>
      <c r="BL175" s="22" t="s">
        <v>166</v>
      </c>
      <c r="BM175" s="22" t="s">
        <v>1279</v>
      </c>
    </row>
    <row r="176" spans="2:65" s="11" customFormat="1">
      <c r="B176" s="202"/>
      <c r="C176" s="203"/>
      <c r="D176" s="204" t="s">
        <v>186</v>
      </c>
      <c r="E176" s="205" t="s">
        <v>21</v>
      </c>
      <c r="F176" s="206" t="s">
        <v>567</v>
      </c>
      <c r="G176" s="203"/>
      <c r="H176" s="205" t="s">
        <v>21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186</v>
      </c>
      <c r="AU176" s="212" t="s">
        <v>160</v>
      </c>
      <c r="AV176" s="11" t="s">
        <v>83</v>
      </c>
      <c r="AW176" s="11" t="s">
        <v>38</v>
      </c>
      <c r="AX176" s="11" t="s">
        <v>75</v>
      </c>
      <c r="AY176" s="212" t="s">
        <v>147</v>
      </c>
    </row>
    <row r="177" spans="2:65" s="12" customFormat="1">
      <c r="B177" s="213"/>
      <c r="C177" s="214"/>
      <c r="D177" s="204" t="s">
        <v>186</v>
      </c>
      <c r="E177" s="215" t="s">
        <v>21</v>
      </c>
      <c r="F177" s="216" t="s">
        <v>1276</v>
      </c>
      <c r="G177" s="214"/>
      <c r="H177" s="217">
        <v>52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186</v>
      </c>
      <c r="AU177" s="223" t="s">
        <v>160</v>
      </c>
      <c r="AV177" s="12" t="s">
        <v>85</v>
      </c>
      <c r="AW177" s="12" t="s">
        <v>38</v>
      </c>
      <c r="AX177" s="12" t="s">
        <v>75</v>
      </c>
      <c r="AY177" s="223" t="s">
        <v>147</v>
      </c>
    </row>
    <row r="178" spans="2:65" s="10" customFormat="1" ht="29.85" customHeight="1">
      <c r="B178" s="174"/>
      <c r="C178" s="175"/>
      <c r="D178" s="176" t="s">
        <v>74</v>
      </c>
      <c r="E178" s="188" t="s">
        <v>85</v>
      </c>
      <c r="F178" s="188" t="s">
        <v>253</v>
      </c>
      <c r="G178" s="175"/>
      <c r="H178" s="175"/>
      <c r="I178" s="178"/>
      <c r="J178" s="189">
        <f>BK178</f>
        <v>0</v>
      </c>
      <c r="K178" s="175"/>
      <c r="L178" s="180"/>
      <c r="M178" s="181"/>
      <c r="N178" s="182"/>
      <c r="O178" s="182"/>
      <c r="P178" s="183">
        <f>P179</f>
        <v>0</v>
      </c>
      <c r="Q178" s="182"/>
      <c r="R178" s="183">
        <f>R179</f>
        <v>26.562195549999998</v>
      </c>
      <c r="S178" s="182"/>
      <c r="T178" s="184">
        <f>T179</f>
        <v>0</v>
      </c>
      <c r="AR178" s="185" t="s">
        <v>83</v>
      </c>
      <c r="AT178" s="186" t="s">
        <v>74</v>
      </c>
      <c r="AU178" s="186" t="s">
        <v>83</v>
      </c>
      <c r="AY178" s="185" t="s">
        <v>147</v>
      </c>
      <c r="BK178" s="187">
        <f>BK179</f>
        <v>0</v>
      </c>
    </row>
    <row r="179" spans="2:65" s="10" customFormat="1" ht="14.85" customHeight="1">
      <c r="B179" s="174"/>
      <c r="C179" s="175"/>
      <c r="D179" s="176" t="s">
        <v>74</v>
      </c>
      <c r="E179" s="188" t="s">
        <v>9</v>
      </c>
      <c r="F179" s="188" t="s">
        <v>599</v>
      </c>
      <c r="G179" s="175"/>
      <c r="H179" s="175"/>
      <c r="I179" s="178"/>
      <c r="J179" s="189">
        <f>BK179</f>
        <v>0</v>
      </c>
      <c r="K179" s="175"/>
      <c r="L179" s="180"/>
      <c r="M179" s="181"/>
      <c r="N179" s="182"/>
      <c r="O179" s="182"/>
      <c r="P179" s="183">
        <f>SUM(P180:P200)</f>
        <v>0</v>
      </c>
      <c r="Q179" s="182"/>
      <c r="R179" s="183">
        <f>SUM(R180:R200)</f>
        <v>26.562195549999998</v>
      </c>
      <c r="S179" s="182"/>
      <c r="T179" s="184">
        <f>SUM(T180:T200)</f>
        <v>0</v>
      </c>
      <c r="AR179" s="185" t="s">
        <v>83</v>
      </c>
      <c r="AT179" s="186" t="s">
        <v>74</v>
      </c>
      <c r="AU179" s="186" t="s">
        <v>85</v>
      </c>
      <c r="AY179" s="185" t="s">
        <v>147</v>
      </c>
      <c r="BK179" s="187">
        <f>SUM(BK180:BK200)</f>
        <v>0</v>
      </c>
    </row>
    <row r="180" spans="2:65" s="1" customFormat="1" ht="25.5" customHeight="1">
      <c r="B180" s="39"/>
      <c r="C180" s="190" t="s">
        <v>360</v>
      </c>
      <c r="D180" s="190" t="s">
        <v>150</v>
      </c>
      <c r="E180" s="191" t="s">
        <v>601</v>
      </c>
      <c r="F180" s="192" t="s">
        <v>602</v>
      </c>
      <c r="G180" s="193" t="s">
        <v>219</v>
      </c>
      <c r="H180" s="194">
        <v>14.205</v>
      </c>
      <c r="I180" s="195"/>
      <c r="J180" s="196">
        <f>ROUND(I180*H180,2)</f>
        <v>0</v>
      </c>
      <c r="K180" s="192" t="s">
        <v>154</v>
      </c>
      <c r="L180" s="59"/>
      <c r="M180" s="197" t="s">
        <v>21</v>
      </c>
      <c r="N180" s="198" t="s">
        <v>46</v>
      </c>
      <c r="O180" s="40"/>
      <c r="P180" s="199">
        <f>O180*H180</f>
        <v>0</v>
      </c>
      <c r="Q180" s="199">
        <v>1.63</v>
      </c>
      <c r="R180" s="199">
        <f>Q180*H180</f>
        <v>23.154149999999998</v>
      </c>
      <c r="S180" s="199">
        <v>0</v>
      </c>
      <c r="T180" s="200">
        <f>S180*H180</f>
        <v>0</v>
      </c>
      <c r="AR180" s="22" t="s">
        <v>166</v>
      </c>
      <c r="AT180" s="22" t="s">
        <v>150</v>
      </c>
      <c r="AU180" s="22" t="s">
        <v>160</v>
      </c>
      <c r="AY180" s="22" t="s">
        <v>147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83</v>
      </c>
      <c r="BK180" s="201">
        <f>ROUND(I180*H180,2)</f>
        <v>0</v>
      </c>
      <c r="BL180" s="22" t="s">
        <v>166</v>
      </c>
      <c r="BM180" s="22" t="s">
        <v>1280</v>
      </c>
    </row>
    <row r="181" spans="2:65" s="12" customFormat="1">
      <c r="B181" s="213"/>
      <c r="C181" s="214"/>
      <c r="D181" s="204" t="s">
        <v>186</v>
      </c>
      <c r="E181" s="215" t="s">
        <v>21</v>
      </c>
      <c r="F181" s="216" t="s">
        <v>1281</v>
      </c>
      <c r="G181" s="214"/>
      <c r="H181" s="217">
        <v>12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186</v>
      </c>
      <c r="AU181" s="223" t="s">
        <v>160</v>
      </c>
      <c r="AV181" s="12" t="s">
        <v>85</v>
      </c>
      <c r="AW181" s="12" t="s">
        <v>38</v>
      </c>
      <c r="AX181" s="12" t="s">
        <v>75</v>
      </c>
      <c r="AY181" s="223" t="s">
        <v>147</v>
      </c>
    </row>
    <row r="182" spans="2:65" s="12" customFormat="1">
      <c r="B182" s="213"/>
      <c r="C182" s="214"/>
      <c r="D182" s="204" t="s">
        <v>186</v>
      </c>
      <c r="E182" s="215" t="s">
        <v>21</v>
      </c>
      <c r="F182" s="216" t="s">
        <v>1282</v>
      </c>
      <c r="G182" s="214"/>
      <c r="H182" s="217">
        <v>2.2050000000000001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186</v>
      </c>
      <c r="AU182" s="223" t="s">
        <v>160</v>
      </c>
      <c r="AV182" s="12" t="s">
        <v>85</v>
      </c>
      <c r="AW182" s="12" t="s">
        <v>38</v>
      </c>
      <c r="AX182" s="12" t="s">
        <v>75</v>
      </c>
      <c r="AY182" s="223" t="s">
        <v>147</v>
      </c>
    </row>
    <row r="183" spans="2:65" s="1" customFormat="1" ht="38.25" customHeight="1">
      <c r="B183" s="39"/>
      <c r="C183" s="190" t="s">
        <v>366</v>
      </c>
      <c r="D183" s="190" t="s">
        <v>150</v>
      </c>
      <c r="E183" s="191" t="s">
        <v>619</v>
      </c>
      <c r="F183" s="192" t="s">
        <v>620</v>
      </c>
      <c r="G183" s="193" t="s">
        <v>268</v>
      </c>
      <c r="H183" s="194">
        <v>146.785</v>
      </c>
      <c r="I183" s="195"/>
      <c r="J183" s="196">
        <f>ROUND(I183*H183,2)</f>
        <v>0</v>
      </c>
      <c r="K183" s="192" t="s">
        <v>154</v>
      </c>
      <c r="L183" s="59"/>
      <c r="M183" s="197" t="s">
        <v>21</v>
      </c>
      <c r="N183" s="198" t="s">
        <v>46</v>
      </c>
      <c r="O183" s="40"/>
      <c r="P183" s="199">
        <f>O183*H183</f>
        <v>0</v>
      </c>
      <c r="Q183" s="199">
        <v>3.1E-4</v>
      </c>
      <c r="R183" s="199">
        <f>Q183*H183</f>
        <v>4.5503349999999998E-2</v>
      </c>
      <c r="S183" s="199">
        <v>0</v>
      </c>
      <c r="T183" s="200">
        <f>S183*H183</f>
        <v>0</v>
      </c>
      <c r="AR183" s="22" t="s">
        <v>166</v>
      </c>
      <c r="AT183" s="22" t="s">
        <v>150</v>
      </c>
      <c r="AU183" s="22" t="s">
        <v>160</v>
      </c>
      <c r="AY183" s="22" t="s">
        <v>147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22" t="s">
        <v>83</v>
      </c>
      <c r="BK183" s="201">
        <f>ROUND(I183*H183,2)</f>
        <v>0</v>
      </c>
      <c r="BL183" s="22" t="s">
        <v>166</v>
      </c>
      <c r="BM183" s="22" t="s">
        <v>1283</v>
      </c>
    </row>
    <row r="184" spans="2:65" s="12" customFormat="1">
      <c r="B184" s="213"/>
      <c r="C184" s="214"/>
      <c r="D184" s="204" t="s">
        <v>186</v>
      </c>
      <c r="E184" s="215" t="s">
        <v>21</v>
      </c>
      <c r="F184" s="216" t="s">
        <v>1284</v>
      </c>
      <c r="G184" s="214"/>
      <c r="H184" s="217">
        <v>124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186</v>
      </c>
      <c r="AU184" s="223" t="s">
        <v>160</v>
      </c>
      <c r="AV184" s="12" t="s">
        <v>85</v>
      </c>
      <c r="AW184" s="12" t="s">
        <v>38</v>
      </c>
      <c r="AX184" s="12" t="s">
        <v>75</v>
      </c>
      <c r="AY184" s="223" t="s">
        <v>147</v>
      </c>
    </row>
    <row r="185" spans="2:65" s="12" customFormat="1">
      <c r="B185" s="213"/>
      <c r="C185" s="214"/>
      <c r="D185" s="204" t="s">
        <v>186</v>
      </c>
      <c r="E185" s="215" t="s">
        <v>21</v>
      </c>
      <c r="F185" s="216" t="s">
        <v>1285</v>
      </c>
      <c r="G185" s="214"/>
      <c r="H185" s="217">
        <v>22.785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186</v>
      </c>
      <c r="AU185" s="223" t="s">
        <v>160</v>
      </c>
      <c r="AV185" s="12" t="s">
        <v>85</v>
      </c>
      <c r="AW185" s="12" t="s">
        <v>38</v>
      </c>
      <c r="AX185" s="12" t="s">
        <v>75</v>
      </c>
      <c r="AY185" s="223" t="s">
        <v>147</v>
      </c>
    </row>
    <row r="186" spans="2:65" s="1" customFormat="1" ht="16.5" customHeight="1">
      <c r="B186" s="39"/>
      <c r="C186" s="228" t="s">
        <v>254</v>
      </c>
      <c r="D186" s="228" t="s">
        <v>332</v>
      </c>
      <c r="E186" s="229" t="s">
        <v>637</v>
      </c>
      <c r="F186" s="230" t="s">
        <v>638</v>
      </c>
      <c r="G186" s="231" t="s">
        <v>268</v>
      </c>
      <c r="H186" s="232">
        <v>161.464</v>
      </c>
      <c r="I186" s="233"/>
      <c r="J186" s="234">
        <f>ROUND(I186*H186,2)</f>
        <v>0</v>
      </c>
      <c r="K186" s="230" t="s">
        <v>154</v>
      </c>
      <c r="L186" s="235"/>
      <c r="M186" s="236" t="s">
        <v>21</v>
      </c>
      <c r="N186" s="237" t="s">
        <v>46</v>
      </c>
      <c r="O186" s="40"/>
      <c r="P186" s="199">
        <f>O186*H186</f>
        <v>0</v>
      </c>
      <c r="Q186" s="199">
        <v>2.9999999999999997E-4</v>
      </c>
      <c r="R186" s="199">
        <f>Q186*H186</f>
        <v>4.8439199999999995E-2</v>
      </c>
      <c r="S186" s="199">
        <v>0</v>
      </c>
      <c r="T186" s="200">
        <f>S186*H186</f>
        <v>0</v>
      </c>
      <c r="AR186" s="22" t="s">
        <v>182</v>
      </c>
      <c r="AT186" s="22" t="s">
        <v>332</v>
      </c>
      <c r="AU186" s="22" t="s">
        <v>160</v>
      </c>
      <c r="AY186" s="22" t="s">
        <v>147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2" t="s">
        <v>83</v>
      </c>
      <c r="BK186" s="201">
        <f>ROUND(I186*H186,2)</f>
        <v>0</v>
      </c>
      <c r="BL186" s="22" t="s">
        <v>166</v>
      </c>
      <c r="BM186" s="22" t="s">
        <v>1286</v>
      </c>
    </row>
    <row r="187" spans="2:65" s="12" customFormat="1">
      <c r="B187" s="213"/>
      <c r="C187" s="214"/>
      <c r="D187" s="204" t="s">
        <v>186</v>
      </c>
      <c r="E187" s="214"/>
      <c r="F187" s="216" t="s">
        <v>1287</v>
      </c>
      <c r="G187" s="214"/>
      <c r="H187" s="217">
        <v>161.464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186</v>
      </c>
      <c r="AU187" s="223" t="s">
        <v>160</v>
      </c>
      <c r="AV187" s="12" t="s">
        <v>85</v>
      </c>
      <c r="AW187" s="12" t="s">
        <v>6</v>
      </c>
      <c r="AX187" s="12" t="s">
        <v>83</v>
      </c>
      <c r="AY187" s="223" t="s">
        <v>147</v>
      </c>
    </row>
    <row r="188" spans="2:65" s="1" customFormat="1" ht="38.25" customHeight="1">
      <c r="B188" s="39"/>
      <c r="C188" s="190" t="s">
        <v>377</v>
      </c>
      <c r="D188" s="190" t="s">
        <v>150</v>
      </c>
      <c r="E188" s="191" t="s">
        <v>963</v>
      </c>
      <c r="F188" s="192" t="s">
        <v>964</v>
      </c>
      <c r="G188" s="193" t="s">
        <v>268</v>
      </c>
      <c r="H188" s="194">
        <v>336.8</v>
      </c>
      <c r="I188" s="195"/>
      <c r="J188" s="196">
        <f>ROUND(I188*H188,2)</f>
        <v>0</v>
      </c>
      <c r="K188" s="192" t="s">
        <v>154</v>
      </c>
      <c r="L188" s="59"/>
      <c r="M188" s="197" t="s">
        <v>21</v>
      </c>
      <c r="N188" s="198" t="s">
        <v>46</v>
      </c>
      <c r="O188" s="40"/>
      <c r="P188" s="199">
        <f>O188*H188</f>
        <v>0</v>
      </c>
      <c r="Q188" s="199">
        <v>2.7E-4</v>
      </c>
      <c r="R188" s="199">
        <f>Q188*H188</f>
        <v>9.0936000000000003E-2</v>
      </c>
      <c r="S188" s="199">
        <v>0</v>
      </c>
      <c r="T188" s="200">
        <f>S188*H188</f>
        <v>0</v>
      </c>
      <c r="AR188" s="22" t="s">
        <v>166</v>
      </c>
      <c r="AT188" s="22" t="s">
        <v>150</v>
      </c>
      <c r="AU188" s="22" t="s">
        <v>160</v>
      </c>
      <c r="AY188" s="22" t="s">
        <v>147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2" t="s">
        <v>83</v>
      </c>
      <c r="BK188" s="201">
        <f>ROUND(I188*H188,2)</f>
        <v>0</v>
      </c>
      <c r="BL188" s="22" t="s">
        <v>166</v>
      </c>
      <c r="BM188" s="22" t="s">
        <v>1288</v>
      </c>
    </row>
    <row r="189" spans="2:65" s="12" customFormat="1">
      <c r="B189" s="213"/>
      <c r="C189" s="214"/>
      <c r="D189" s="204" t="s">
        <v>186</v>
      </c>
      <c r="E189" s="215" t="s">
        <v>21</v>
      </c>
      <c r="F189" s="216" t="s">
        <v>1289</v>
      </c>
      <c r="G189" s="214"/>
      <c r="H189" s="217">
        <v>336.8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186</v>
      </c>
      <c r="AU189" s="223" t="s">
        <v>160</v>
      </c>
      <c r="AV189" s="12" t="s">
        <v>85</v>
      </c>
      <c r="AW189" s="12" t="s">
        <v>38</v>
      </c>
      <c r="AX189" s="12" t="s">
        <v>75</v>
      </c>
      <c r="AY189" s="223" t="s">
        <v>147</v>
      </c>
    </row>
    <row r="190" spans="2:65" s="1" customFormat="1" ht="16.5" customHeight="1">
      <c r="B190" s="39"/>
      <c r="C190" s="228" t="s">
        <v>382</v>
      </c>
      <c r="D190" s="228" t="s">
        <v>332</v>
      </c>
      <c r="E190" s="229" t="s">
        <v>637</v>
      </c>
      <c r="F190" s="230" t="s">
        <v>638</v>
      </c>
      <c r="G190" s="231" t="s">
        <v>268</v>
      </c>
      <c r="H190" s="232">
        <v>370.48</v>
      </c>
      <c r="I190" s="233"/>
      <c r="J190" s="234">
        <f>ROUND(I190*H190,2)</f>
        <v>0</v>
      </c>
      <c r="K190" s="230" t="s">
        <v>154</v>
      </c>
      <c r="L190" s="235"/>
      <c r="M190" s="236" t="s">
        <v>21</v>
      </c>
      <c r="N190" s="237" t="s">
        <v>46</v>
      </c>
      <c r="O190" s="40"/>
      <c r="P190" s="199">
        <f>O190*H190</f>
        <v>0</v>
      </c>
      <c r="Q190" s="199">
        <v>2.9999999999999997E-4</v>
      </c>
      <c r="R190" s="199">
        <f>Q190*H190</f>
        <v>0.11114399999999999</v>
      </c>
      <c r="S190" s="199">
        <v>0</v>
      </c>
      <c r="T190" s="200">
        <f>S190*H190</f>
        <v>0</v>
      </c>
      <c r="AR190" s="22" t="s">
        <v>182</v>
      </c>
      <c r="AT190" s="22" t="s">
        <v>332</v>
      </c>
      <c r="AU190" s="22" t="s">
        <v>160</v>
      </c>
      <c r="AY190" s="22" t="s">
        <v>147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2" t="s">
        <v>83</v>
      </c>
      <c r="BK190" s="201">
        <f>ROUND(I190*H190,2)</f>
        <v>0</v>
      </c>
      <c r="BL190" s="22" t="s">
        <v>166</v>
      </c>
      <c r="BM190" s="22" t="s">
        <v>1290</v>
      </c>
    </row>
    <row r="191" spans="2:65" s="11" customFormat="1">
      <c r="B191" s="202"/>
      <c r="C191" s="203"/>
      <c r="D191" s="204" t="s">
        <v>186</v>
      </c>
      <c r="E191" s="205" t="s">
        <v>21</v>
      </c>
      <c r="F191" s="206" t="s">
        <v>968</v>
      </c>
      <c r="G191" s="203"/>
      <c r="H191" s="205" t="s">
        <v>21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186</v>
      </c>
      <c r="AU191" s="212" t="s">
        <v>160</v>
      </c>
      <c r="AV191" s="11" t="s">
        <v>83</v>
      </c>
      <c r="AW191" s="11" t="s">
        <v>38</v>
      </c>
      <c r="AX191" s="11" t="s">
        <v>75</v>
      </c>
      <c r="AY191" s="212" t="s">
        <v>147</v>
      </c>
    </row>
    <row r="192" spans="2:65" s="12" customFormat="1">
      <c r="B192" s="213"/>
      <c r="C192" s="214"/>
      <c r="D192" s="204" t="s">
        <v>186</v>
      </c>
      <c r="E192" s="215" t="s">
        <v>21</v>
      </c>
      <c r="F192" s="216" t="s">
        <v>1291</v>
      </c>
      <c r="G192" s="214"/>
      <c r="H192" s="217">
        <v>336.8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186</v>
      </c>
      <c r="AU192" s="223" t="s">
        <v>160</v>
      </c>
      <c r="AV192" s="12" t="s">
        <v>85</v>
      </c>
      <c r="AW192" s="12" t="s">
        <v>38</v>
      </c>
      <c r="AX192" s="12" t="s">
        <v>75</v>
      </c>
      <c r="AY192" s="223" t="s">
        <v>147</v>
      </c>
    </row>
    <row r="193" spans="2:65" s="12" customFormat="1">
      <c r="B193" s="213"/>
      <c r="C193" s="214"/>
      <c r="D193" s="204" t="s">
        <v>186</v>
      </c>
      <c r="E193" s="214"/>
      <c r="F193" s="216" t="s">
        <v>1292</v>
      </c>
      <c r="G193" s="214"/>
      <c r="H193" s="217">
        <v>370.48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186</v>
      </c>
      <c r="AU193" s="223" t="s">
        <v>160</v>
      </c>
      <c r="AV193" s="12" t="s">
        <v>85</v>
      </c>
      <c r="AW193" s="12" t="s">
        <v>6</v>
      </c>
      <c r="AX193" s="12" t="s">
        <v>83</v>
      </c>
      <c r="AY193" s="223" t="s">
        <v>147</v>
      </c>
    </row>
    <row r="194" spans="2:65" s="1" customFormat="1" ht="16.5" customHeight="1">
      <c r="B194" s="39"/>
      <c r="C194" s="190" t="s">
        <v>584</v>
      </c>
      <c r="D194" s="190" t="s">
        <v>150</v>
      </c>
      <c r="E194" s="191" t="s">
        <v>644</v>
      </c>
      <c r="F194" s="192" t="s">
        <v>645</v>
      </c>
      <c r="G194" s="193" t="s">
        <v>219</v>
      </c>
      <c r="H194" s="194">
        <v>1.8939999999999999</v>
      </c>
      <c r="I194" s="195"/>
      <c r="J194" s="196">
        <f>ROUND(I194*H194,2)</f>
        <v>0</v>
      </c>
      <c r="K194" s="192" t="s">
        <v>154</v>
      </c>
      <c r="L194" s="59"/>
      <c r="M194" s="197" t="s">
        <v>21</v>
      </c>
      <c r="N194" s="198" t="s">
        <v>46</v>
      </c>
      <c r="O194" s="40"/>
      <c r="P194" s="199">
        <f>O194*H194</f>
        <v>0</v>
      </c>
      <c r="Q194" s="199">
        <v>1.63</v>
      </c>
      <c r="R194" s="199">
        <f>Q194*H194</f>
        <v>3.0872199999999999</v>
      </c>
      <c r="S194" s="199">
        <v>0</v>
      </c>
      <c r="T194" s="200">
        <f>S194*H194</f>
        <v>0</v>
      </c>
      <c r="AR194" s="22" t="s">
        <v>166</v>
      </c>
      <c r="AT194" s="22" t="s">
        <v>150</v>
      </c>
      <c r="AU194" s="22" t="s">
        <v>160</v>
      </c>
      <c r="AY194" s="22" t="s">
        <v>147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22" t="s">
        <v>83</v>
      </c>
      <c r="BK194" s="201">
        <f>ROUND(I194*H194,2)</f>
        <v>0</v>
      </c>
      <c r="BL194" s="22" t="s">
        <v>166</v>
      </c>
      <c r="BM194" s="22" t="s">
        <v>1293</v>
      </c>
    </row>
    <row r="195" spans="2:65" s="12" customFormat="1">
      <c r="B195" s="213"/>
      <c r="C195" s="214"/>
      <c r="D195" s="204" t="s">
        <v>186</v>
      </c>
      <c r="E195" s="215" t="s">
        <v>21</v>
      </c>
      <c r="F195" s="216" t="s">
        <v>1294</v>
      </c>
      <c r="G195" s="214"/>
      <c r="H195" s="217">
        <v>1.6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186</v>
      </c>
      <c r="AU195" s="223" t="s">
        <v>160</v>
      </c>
      <c r="AV195" s="12" t="s">
        <v>85</v>
      </c>
      <c r="AW195" s="12" t="s">
        <v>38</v>
      </c>
      <c r="AX195" s="12" t="s">
        <v>75</v>
      </c>
      <c r="AY195" s="223" t="s">
        <v>147</v>
      </c>
    </row>
    <row r="196" spans="2:65" s="12" customFormat="1">
      <c r="B196" s="213"/>
      <c r="C196" s="214"/>
      <c r="D196" s="204" t="s">
        <v>186</v>
      </c>
      <c r="E196" s="215" t="s">
        <v>21</v>
      </c>
      <c r="F196" s="216" t="s">
        <v>1295</v>
      </c>
      <c r="G196" s="214"/>
      <c r="H196" s="217">
        <v>0.29399999999999998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186</v>
      </c>
      <c r="AU196" s="223" t="s">
        <v>160</v>
      </c>
      <c r="AV196" s="12" t="s">
        <v>85</v>
      </c>
      <c r="AW196" s="12" t="s">
        <v>38</v>
      </c>
      <c r="AX196" s="12" t="s">
        <v>75</v>
      </c>
      <c r="AY196" s="223" t="s">
        <v>147</v>
      </c>
    </row>
    <row r="197" spans="2:65" s="1" customFormat="1" ht="16.5" customHeight="1">
      <c r="B197" s="39"/>
      <c r="C197" s="190" t="s">
        <v>588</v>
      </c>
      <c r="D197" s="190" t="s">
        <v>150</v>
      </c>
      <c r="E197" s="191" t="s">
        <v>1296</v>
      </c>
      <c r="F197" s="192" t="s">
        <v>1297</v>
      </c>
      <c r="G197" s="193" t="s">
        <v>312</v>
      </c>
      <c r="H197" s="194">
        <v>80</v>
      </c>
      <c r="I197" s="195"/>
      <c r="J197" s="196">
        <f>ROUND(I197*H197,2)</f>
        <v>0</v>
      </c>
      <c r="K197" s="192" t="s">
        <v>154</v>
      </c>
      <c r="L197" s="59"/>
      <c r="M197" s="197" t="s">
        <v>21</v>
      </c>
      <c r="N197" s="198" t="s">
        <v>46</v>
      </c>
      <c r="O197" s="40"/>
      <c r="P197" s="199">
        <f>O197*H197</f>
        <v>0</v>
      </c>
      <c r="Q197" s="199">
        <v>2.2000000000000001E-4</v>
      </c>
      <c r="R197" s="199">
        <f>Q197*H197</f>
        <v>1.7600000000000001E-2</v>
      </c>
      <c r="S197" s="199">
        <v>0</v>
      </c>
      <c r="T197" s="200">
        <f>S197*H197</f>
        <v>0</v>
      </c>
      <c r="AR197" s="22" t="s">
        <v>166</v>
      </c>
      <c r="AT197" s="22" t="s">
        <v>150</v>
      </c>
      <c r="AU197" s="22" t="s">
        <v>160</v>
      </c>
      <c r="AY197" s="22" t="s">
        <v>147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22" t="s">
        <v>83</v>
      </c>
      <c r="BK197" s="201">
        <f>ROUND(I197*H197,2)</f>
        <v>0</v>
      </c>
      <c r="BL197" s="22" t="s">
        <v>166</v>
      </c>
      <c r="BM197" s="22" t="s">
        <v>1298</v>
      </c>
    </row>
    <row r="198" spans="2:65" s="12" customFormat="1">
      <c r="B198" s="213"/>
      <c r="C198" s="214"/>
      <c r="D198" s="204" t="s">
        <v>186</v>
      </c>
      <c r="E198" s="215" t="s">
        <v>21</v>
      </c>
      <c r="F198" s="216" t="s">
        <v>1299</v>
      </c>
      <c r="G198" s="214"/>
      <c r="H198" s="217">
        <v>80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186</v>
      </c>
      <c r="AU198" s="223" t="s">
        <v>160</v>
      </c>
      <c r="AV198" s="12" t="s">
        <v>85</v>
      </c>
      <c r="AW198" s="12" t="s">
        <v>38</v>
      </c>
      <c r="AX198" s="12" t="s">
        <v>75</v>
      </c>
      <c r="AY198" s="223" t="s">
        <v>147</v>
      </c>
    </row>
    <row r="199" spans="2:65" s="1" customFormat="1" ht="16.5" customHeight="1">
      <c r="B199" s="39"/>
      <c r="C199" s="190" t="s">
        <v>356</v>
      </c>
      <c r="D199" s="190" t="s">
        <v>150</v>
      </c>
      <c r="E199" s="191" t="s">
        <v>674</v>
      </c>
      <c r="F199" s="192" t="s">
        <v>675</v>
      </c>
      <c r="G199" s="193" t="s">
        <v>312</v>
      </c>
      <c r="H199" s="194">
        <v>14.7</v>
      </c>
      <c r="I199" s="195"/>
      <c r="J199" s="196">
        <f>ROUND(I199*H199,2)</f>
        <v>0</v>
      </c>
      <c r="K199" s="192" t="s">
        <v>154</v>
      </c>
      <c r="L199" s="59"/>
      <c r="M199" s="197" t="s">
        <v>21</v>
      </c>
      <c r="N199" s="198" t="s">
        <v>46</v>
      </c>
      <c r="O199" s="40"/>
      <c r="P199" s="199">
        <f>O199*H199</f>
        <v>0</v>
      </c>
      <c r="Q199" s="199">
        <v>4.8999999999999998E-4</v>
      </c>
      <c r="R199" s="199">
        <f>Q199*H199</f>
        <v>7.2029999999999993E-3</v>
      </c>
      <c r="S199" s="199">
        <v>0</v>
      </c>
      <c r="T199" s="200">
        <f>S199*H199</f>
        <v>0</v>
      </c>
      <c r="AR199" s="22" t="s">
        <v>166</v>
      </c>
      <c r="AT199" s="22" t="s">
        <v>150</v>
      </c>
      <c r="AU199" s="22" t="s">
        <v>160</v>
      </c>
      <c r="AY199" s="22" t="s">
        <v>147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2" t="s">
        <v>83</v>
      </c>
      <c r="BK199" s="201">
        <f>ROUND(I199*H199,2)</f>
        <v>0</v>
      </c>
      <c r="BL199" s="22" t="s">
        <v>166</v>
      </c>
      <c r="BM199" s="22" t="s">
        <v>1300</v>
      </c>
    </row>
    <row r="200" spans="2:65" s="12" customFormat="1">
      <c r="B200" s="213"/>
      <c r="C200" s="214"/>
      <c r="D200" s="204" t="s">
        <v>186</v>
      </c>
      <c r="E200" s="215" t="s">
        <v>21</v>
      </c>
      <c r="F200" s="216" t="s">
        <v>1301</v>
      </c>
      <c r="G200" s="214"/>
      <c r="H200" s="217">
        <v>14.7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186</v>
      </c>
      <c r="AU200" s="223" t="s">
        <v>160</v>
      </c>
      <c r="AV200" s="12" t="s">
        <v>85</v>
      </c>
      <c r="AW200" s="12" t="s">
        <v>38</v>
      </c>
      <c r="AX200" s="12" t="s">
        <v>75</v>
      </c>
      <c r="AY200" s="223" t="s">
        <v>147</v>
      </c>
    </row>
    <row r="201" spans="2:65" s="10" customFormat="1" ht="29.85" customHeight="1">
      <c r="B201" s="174"/>
      <c r="C201" s="175"/>
      <c r="D201" s="176" t="s">
        <v>74</v>
      </c>
      <c r="E201" s="188" t="s">
        <v>254</v>
      </c>
      <c r="F201" s="188" t="s">
        <v>255</v>
      </c>
      <c r="G201" s="175"/>
      <c r="H201" s="175"/>
      <c r="I201" s="178"/>
      <c r="J201" s="189">
        <f>BK201</f>
        <v>0</v>
      </c>
      <c r="K201" s="175"/>
      <c r="L201" s="180"/>
      <c r="M201" s="181"/>
      <c r="N201" s="182"/>
      <c r="O201" s="182"/>
      <c r="P201" s="183">
        <f>SUM(P202:P240)</f>
        <v>0</v>
      </c>
      <c r="Q201" s="182"/>
      <c r="R201" s="183">
        <f>SUM(R202:R240)</f>
        <v>8.8958193399999974</v>
      </c>
      <c r="S201" s="182"/>
      <c r="T201" s="184">
        <f>SUM(T202:T240)</f>
        <v>0</v>
      </c>
      <c r="AR201" s="185" t="s">
        <v>83</v>
      </c>
      <c r="AT201" s="186" t="s">
        <v>74</v>
      </c>
      <c r="AU201" s="186" t="s">
        <v>83</v>
      </c>
      <c r="AY201" s="185" t="s">
        <v>147</v>
      </c>
      <c r="BK201" s="187">
        <f>SUM(BK202:BK240)</f>
        <v>0</v>
      </c>
    </row>
    <row r="202" spans="2:65" s="1" customFormat="1" ht="25.5" customHeight="1">
      <c r="B202" s="39"/>
      <c r="C202" s="190" t="s">
        <v>595</v>
      </c>
      <c r="D202" s="190" t="s">
        <v>150</v>
      </c>
      <c r="E202" s="191" t="s">
        <v>256</v>
      </c>
      <c r="F202" s="192" t="s">
        <v>257</v>
      </c>
      <c r="G202" s="193" t="s">
        <v>219</v>
      </c>
      <c r="H202" s="194">
        <v>0.40200000000000002</v>
      </c>
      <c r="I202" s="195"/>
      <c r="J202" s="196">
        <f>ROUND(I202*H202,2)</f>
        <v>0</v>
      </c>
      <c r="K202" s="192" t="s">
        <v>154</v>
      </c>
      <c r="L202" s="59"/>
      <c r="M202" s="197" t="s">
        <v>21</v>
      </c>
      <c r="N202" s="198" t="s">
        <v>46</v>
      </c>
      <c r="O202" s="40"/>
      <c r="P202" s="199">
        <f>O202*H202</f>
        <v>0</v>
      </c>
      <c r="Q202" s="199">
        <v>2.16</v>
      </c>
      <c r="R202" s="199">
        <f>Q202*H202</f>
        <v>0.86832000000000009</v>
      </c>
      <c r="S202" s="199">
        <v>0</v>
      </c>
      <c r="T202" s="200">
        <f>S202*H202</f>
        <v>0</v>
      </c>
      <c r="AR202" s="22" t="s">
        <v>166</v>
      </c>
      <c r="AT202" s="22" t="s">
        <v>150</v>
      </c>
      <c r="AU202" s="22" t="s">
        <v>85</v>
      </c>
      <c r="AY202" s="22" t="s">
        <v>147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83</v>
      </c>
      <c r="BK202" s="201">
        <f>ROUND(I202*H202,2)</f>
        <v>0</v>
      </c>
      <c r="BL202" s="22" t="s">
        <v>166</v>
      </c>
      <c r="BM202" s="22" t="s">
        <v>1302</v>
      </c>
    </row>
    <row r="203" spans="2:65" s="11" customFormat="1">
      <c r="B203" s="202"/>
      <c r="C203" s="203"/>
      <c r="D203" s="204" t="s">
        <v>186</v>
      </c>
      <c r="E203" s="205" t="s">
        <v>21</v>
      </c>
      <c r="F203" s="206" t="s">
        <v>1303</v>
      </c>
      <c r="G203" s="203"/>
      <c r="H203" s="205" t="s">
        <v>21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186</v>
      </c>
      <c r="AU203" s="212" t="s">
        <v>85</v>
      </c>
      <c r="AV203" s="11" t="s">
        <v>83</v>
      </c>
      <c r="AW203" s="11" t="s">
        <v>38</v>
      </c>
      <c r="AX203" s="11" t="s">
        <v>75</v>
      </c>
      <c r="AY203" s="212" t="s">
        <v>147</v>
      </c>
    </row>
    <row r="204" spans="2:65" s="12" customFormat="1">
      <c r="B204" s="213"/>
      <c r="C204" s="214"/>
      <c r="D204" s="204" t="s">
        <v>186</v>
      </c>
      <c r="E204" s="215" t="s">
        <v>21</v>
      </c>
      <c r="F204" s="216" t="s">
        <v>259</v>
      </c>
      <c r="G204" s="214"/>
      <c r="H204" s="217">
        <v>0.05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186</v>
      </c>
      <c r="AU204" s="223" t="s">
        <v>85</v>
      </c>
      <c r="AV204" s="12" t="s">
        <v>85</v>
      </c>
      <c r="AW204" s="12" t="s">
        <v>38</v>
      </c>
      <c r="AX204" s="12" t="s">
        <v>75</v>
      </c>
      <c r="AY204" s="223" t="s">
        <v>147</v>
      </c>
    </row>
    <row r="205" spans="2:65" s="11" customFormat="1">
      <c r="B205" s="202"/>
      <c r="C205" s="203"/>
      <c r="D205" s="204" t="s">
        <v>186</v>
      </c>
      <c r="E205" s="205" t="s">
        <v>21</v>
      </c>
      <c r="F205" s="206" t="s">
        <v>1304</v>
      </c>
      <c r="G205" s="203"/>
      <c r="H205" s="205" t="s">
        <v>21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186</v>
      </c>
      <c r="AU205" s="212" t="s">
        <v>85</v>
      </c>
      <c r="AV205" s="11" t="s">
        <v>83</v>
      </c>
      <c r="AW205" s="11" t="s">
        <v>38</v>
      </c>
      <c r="AX205" s="11" t="s">
        <v>75</v>
      </c>
      <c r="AY205" s="212" t="s">
        <v>147</v>
      </c>
    </row>
    <row r="206" spans="2:65" s="12" customFormat="1">
      <c r="B206" s="213"/>
      <c r="C206" s="214"/>
      <c r="D206" s="204" t="s">
        <v>186</v>
      </c>
      <c r="E206" s="215" t="s">
        <v>21</v>
      </c>
      <c r="F206" s="216" t="s">
        <v>1305</v>
      </c>
      <c r="G206" s="214"/>
      <c r="H206" s="217">
        <v>0.35199999999999998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186</v>
      </c>
      <c r="AU206" s="223" t="s">
        <v>85</v>
      </c>
      <c r="AV206" s="12" t="s">
        <v>85</v>
      </c>
      <c r="AW206" s="12" t="s">
        <v>38</v>
      </c>
      <c r="AX206" s="12" t="s">
        <v>75</v>
      </c>
      <c r="AY206" s="223" t="s">
        <v>147</v>
      </c>
    </row>
    <row r="207" spans="2:65" s="11" customFormat="1">
      <c r="B207" s="202"/>
      <c r="C207" s="203"/>
      <c r="D207" s="204" t="s">
        <v>186</v>
      </c>
      <c r="E207" s="205" t="s">
        <v>21</v>
      </c>
      <c r="F207" s="206" t="s">
        <v>1306</v>
      </c>
      <c r="G207" s="203"/>
      <c r="H207" s="205" t="s">
        <v>21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186</v>
      </c>
      <c r="AU207" s="212" t="s">
        <v>85</v>
      </c>
      <c r="AV207" s="11" t="s">
        <v>83</v>
      </c>
      <c r="AW207" s="11" t="s">
        <v>38</v>
      </c>
      <c r="AX207" s="11" t="s">
        <v>75</v>
      </c>
      <c r="AY207" s="212" t="s">
        <v>147</v>
      </c>
    </row>
    <row r="208" spans="2:65" s="1" customFormat="1" ht="25.5" customHeight="1">
      <c r="B208" s="39"/>
      <c r="C208" s="190" t="s">
        <v>600</v>
      </c>
      <c r="D208" s="190" t="s">
        <v>150</v>
      </c>
      <c r="E208" s="191" t="s">
        <v>975</v>
      </c>
      <c r="F208" s="192" t="s">
        <v>976</v>
      </c>
      <c r="G208" s="193" t="s">
        <v>219</v>
      </c>
      <c r="H208" s="194">
        <v>3.1659999999999999</v>
      </c>
      <c r="I208" s="195"/>
      <c r="J208" s="196">
        <f>ROUND(I208*H208,2)</f>
        <v>0</v>
      </c>
      <c r="K208" s="192" t="s">
        <v>154</v>
      </c>
      <c r="L208" s="59"/>
      <c r="M208" s="197" t="s">
        <v>21</v>
      </c>
      <c r="N208" s="198" t="s">
        <v>46</v>
      </c>
      <c r="O208" s="40"/>
      <c r="P208" s="199">
        <f>O208*H208</f>
        <v>0</v>
      </c>
      <c r="Q208" s="199">
        <v>2.45329</v>
      </c>
      <c r="R208" s="199">
        <f>Q208*H208</f>
        <v>7.7671161399999997</v>
      </c>
      <c r="S208" s="199">
        <v>0</v>
      </c>
      <c r="T208" s="200">
        <f>S208*H208</f>
        <v>0</v>
      </c>
      <c r="AR208" s="22" t="s">
        <v>166</v>
      </c>
      <c r="AT208" s="22" t="s">
        <v>150</v>
      </c>
      <c r="AU208" s="22" t="s">
        <v>85</v>
      </c>
      <c r="AY208" s="22" t="s">
        <v>147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22" t="s">
        <v>83</v>
      </c>
      <c r="BK208" s="201">
        <f>ROUND(I208*H208,2)</f>
        <v>0</v>
      </c>
      <c r="BL208" s="22" t="s">
        <v>166</v>
      </c>
      <c r="BM208" s="22" t="s">
        <v>1307</v>
      </c>
    </row>
    <row r="209" spans="2:65" s="11" customFormat="1">
      <c r="B209" s="202"/>
      <c r="C209" s="203"/>
      <c r="D209" s="204" t="s">
        <v>186</v>
      </c>
      <c r="E209" s="205" t="s">
        <v>21</v>
      </c>
      <c r="F209" s="206" t="s">
        <v>1303</v>
      </c>
      <c r="G209" s="203"/>
      <c r="H209" s="205" t="s">
        <v>21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186</v>
      </c>
      <c r="AU209" s="212" t="s">
        <v>85</v>
      </c>
      <c r="AV209" s="11" t="s">
        <v>83</v>
      </c>
      <c r="AW209" s="11" t="s">
        <v>38</v>
      </c>
      <c r="AX209" s="11" t="s">
        <v>75</v>
      </c>
      <c r="AY209" s="212" t="s">
        <v>147</v>
      </c>
    </row>
    <row r="210" spans="2:65" s="12" customFormat="1">
      <c r="B210" s="213"/>
      <c r="C210" s="214"/>
      <c r="D210" s="204" t="s">
        <v>186</v>
      </c>
      <c r="E210" s="215" t="s">
        <v>21</v>
      </c>
      <c r="F210" s="216" t="s">
        <v>222</v>
      </c>
      <c r="G210" s="214"/>
      <c r="H210" s="217">
        <v>0.35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186</v>
      </c>
      <c r="AU210" s="223" t="s">
        <v>85</v>
      </c>
      <c r="AV210" s="12" t="s">
        <v>85</v>
      </c>
      <c r="AW210" s="12" t="s">
        <v>38</v>
      </c>
      <c r="AX210" s="12" t="s">
        <v>75</v>
      </c>
      <c r="AY210" s="223" t="s">
        <v>147</v>
      </c>
    </row>
    <row r="211" spans="2:65" s="11" customFormat="1">
      <c r="B211" s="202"/>
      <c r="C211" s="203"/>
      <c r="D211" s="204" t="s">
        <v>186</v>
      </c>
      <c r="E211" s="205" t="s">
        <v>21</v>
      </c>
      <c r="F211" s="206" t="s">
        <v>1304</v>
      </c>
      <c r="G211" s="203"/>
      <c r="H211" s="205" t="s">
        <v>21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186</v>
      </c>
      <c r="AU211" s="212" t="s">
        <v>85</v>
      </c>
      <c r="AV211" s="11" t="s">
        <v>83</v>
      </c>
      <c r="AW211" s="11" t="s">
        <v>38</v>
      </c>
      <c r="AX211" s="11" t="s">
        <v>75</v>
      </c>
      <c r="AY211" s="212" t="s">
        <v>147</v>
      </c>
    </row>
    <row r="212" spans="2:65" s="12" customFormat="1">
      <c r="B212" s="213"/>
      <c r="C212" s="214"/>
      <c r="D212" s="204" t="s">
        <v>186</v>
      </c>
      <c r="E212" s="215" t="s">
        <v>21</v>
      </c>
      <c r="F212" s="216" t="s">
        <v>1308</v>
      </c>
      <c r="G212" s="214"/>
      <c r="H212" s="217">
        <v>2.8159999999999998</v>
      </c>
      <c r="I212" s="218"/>
      <c r="J212" s="214"/>
      <c r="K212" s="214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186</v>
      </c>
      <c r="AU212" s="223" t="s">
        <v>85</v>
      </c>
      <c r="AV212" s="12" t="s">
        <v>85</v>
      </c>
      <c r="AW212" s="12" t="s">
        <v>38</v>
      </c>
      <c r="AX212" s="12" t="s">
        <v>75</v>
      </c>
      <c r="AY212" s="223" t="s">
        <v>147</v>
      </c>
    </row>
    <row r="213" spans="2:65" s="11" customFormat="1">
      <c r="B213" s="202"/>
      <c r="C213" s="203"/>
      <c r="D213" s="204" t="s">
        <v>186</v>
      </c>
      <c r="E213" s="205" t="s">
        <v>21</v>
      </c>
      <c r="F213" s="206" t="s">
        <v>1306</v>
      </c>
      <c r="G213" s="203"/>
      <c r="H213" s="205" t="s">
        <v>21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186</v>
      </c>
      <c r="AU213" s="212" t="s">
        <v>85</v>
      </c>
      <c r="AV213" s="11" t="s">
        <v>83</v>
      </c>
      <c r="AW213" s="11" t="s">
        <v>38</v>
      </c>
      <c r="AX213" s="11" t="s">
        <v>75</v>
      </c>
      <c r="AY213" s="212" t="s">
        <v>147</v>
      </c>
    </row>
    <row r="214" spans="2:65" s="1" customFormat="1" ht="16.5" customHeight="1">
      <c r="B214" s="39"/>
      <c r="C214" s="190" t="s">
        <v>618</v>
      </c>
      <c r="D214" s="190" t="s">
        <v>150</v>
      </c>
      <c r="E214" s="191" t="s">
        <v>266</v>
      </c>
      <c r="F214" s="192" t="s">
        <v>267</v>
      </c>
      <c r="G214" s="193" t="s">
        <v>268</v>
      </c>
      <c r="H214" s="194">
        <v>14.88</v>
      </c>
      <c r="I214" s="195"/>
      <c r="J214" s="196">
        <f>ROUND(I214*H214,2)</f>
        <v>0</v>
      </c>
      <c r="K214" s="192" t="s">
        <v>154</v>
      </c>
      <c r="L214" s="59"/>
      <c r="M214" s="197" t="s">
        <v>21</v>
      </c>
      <c r="N214" s="198" t="s">
        <v>46</v>
      </c>
      <c r="O214" s="40"/>
      <c r="P214" s="199">
        <f>O214*H214</f>
        <v>0</v>
      </c>
      <c r="Q214" s="199">
        <v>2.64E-3</v>
      </c>
      <c r="R214" s="199">
        <f>Q214*H214</f>
        <v>3.9283200000000004E-2</v>
      </c>
      <c r="S214" s="199">
        <v>0</v>
      </c>
      <c r="T214" s="200">
        <f>S214*H214</f>
        <v>0</v>
      </c>
      <c r="AR214" s="22" t="s">
        <v>166</v>
      </c>
      <c r="AT214" s="22" t="s">
        <v>150</v>
      </c>
      <c r="AU214" s="22" t="s">
        <v>85</v>
      </c>
      <c r="AY214" s="22" t="s">
        <v>147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22" t="s">
        <v>83</v>
      </c>
      <c r="BK214" s="201">
        <f>ROUND(I214*H214,2)</f>
        <v>0</v>
      </c>
      <c r="BL214" s="22" t="s">
        <v>166</v>
      </c>
      <c r="BM214" s="22" t="s">
        <v>1309</v>
      </c>
    </row>
    <row r="215" spans="2:65" s="11" customFormat="1">
      <c r="B215" s="202"/>
      <c r="C215" s="203"/>
      <c r="D215" s="204" t="s">
        <v>186</v>
      </c>
      <c r="E215" s="205" t="s">
        <v>21</v>
      </c>
      <c r="F215" s="206" t="s">
        <v>1303</v>
      </c>
      <c r="G215" s="203"/>
      <c r="H215" s="205" t="s">
        <v>21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186</v>
      </c>
      <c r="AU215" s="212" t="s">
        <v>85</v>
      </c>
      <c r="AV215" s="11" t="s">
        <v>83</v>
      </c>
      <c r="AW215" s="11" t="s">
        <v>38</v>
      </c>
      <c r="AX215" s="11" t="s">
        <v>75</v>
      </c>
      <c r="AY215" s="212" t="s">
        <v>147</v>
      </c>
    </row>
    <row r="216" spans="2:65" s="12" customFormat="1">
      <c r="B216" s="213"/>
      <c r="C216" s="214"/>
      <c r="D216" s="204" t="s">
        <v>186</v>
      </c>
      <c r="E216" s="215" t="s">
        <v>21</v>
      </c>
      <c r="F216" s="216" t="s">
        <v>1310</v>
      </c>
      <c r="G216" s="214"/>
      <c r="H216" s="217">
        <v>0.8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186</v>
      </c>
      <c r="AU216" s="223" t="s">
        <v>85</v>
      </c>
      <c r="AV216" s="12" t="s">
        <v>85</v>
      </c>
      <c r="AW216" s="12" t="s">
        <v>38</v>
      </c>
      <c r="AX216" s="12" t="s">
        <v>75</v>
      </c>
      <c r="AY216" s="223" t="s">
        <v>147</v>
      </c>
    </row>
    <row r="217" spans="2:65" s="11" customFormat="1">
      <c r="B217" s="202"/>
      <c r="C217" s="203"/>
      <c r="D217" s="204" t="s">
        <v>186</v>
      </c>
      <c r="E217" s="205" t="s">
        <v>21</v>
      </c>
      <c r="F217" s="206" t="s">
        <v>1304</v>
      </c>
      <c r="G217" s="203"/>
      <c r="H217" s="205" t="s">
        <v>21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186</v>
      </c>
      <c r="AU217" s="212" t="s">
        <v>85</v>
      </c>
      <c r="AV217" s="11" t="s">
        <v>83</v>
      </c>
      <c r="AW217" s="11" t="s">
        <v>38</v>
      </c>
      <c r="AX217" s="11" t="s">
        <v>75</v>
      </c>
      <c r="AY217" s="212" t="s">
        <v>147</v>
      </c>
    </row>
    <row r="218" spans="2:65" s="12" customFormat="1">
      <c r="B218" s="213"/>
      <c r="C218" s="214"/>
      <c r="D218" s="204" t="s">
        <v>186</v>
      </c>
      <c r="E218" s="215" t="s">
        <v>21</v>
      </c>
      <c r="F218" s="216" t="s">
        <v>1311</v>
      </c>
      <c r="G218" s="214"/>
      <c r="H218" s="217">
        <v>14.08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186</v>
      </c>
      <c r="AU218" s="223" t="s">
        <v>85</v>
      </c>
      <c r="AV218" s="12" t="s">
        <v>85</v>
      </c>
      <c r="AW218" s="12" t="s">
        <v>38</v>
      </c>
      <c r="AX218" s="12" t="s">
        <v>75</v>
      </c>
      <c r="AY218" s="223" t="s">
        <v>147</v>
      </c>
    </row>
    <row r="219" spans="2:65" s="11" customFormat="1">
      <c r="B219" s="202"/>
      <c r="C219" s="203"/>
      <c r="D219" s="204" t="s">
        <v>186</v>
      </c>
      <c r="E219" s="205" t="s">
        <v>21</v>
      </c>
      <c r="F219" s="206" t="s">
        <v>1306</v>
      </c>
      <c r="G219" s="203"/>
      <c r="H219" s="205" t="s">
        <v>21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186</v>
      </c>
      <c r="AU219" s="212" t="s">
        <v>85</v>
      </c>
      <c r="AV219" s="11" t="s">
        <v>83</v>
      </c>
      <c r="AW219" s="11" t="s">
        <v>38</v>
      </c>
      <c r="AX219" s="11" t="s">
        <v>75</v>
      </c>
      <c r="AY219" s="212" t="s">
        <v>147</v>
      </c>
    </row>
    <row r="220" spans="2:65" s="1" customFormat="1" ht="16.5" customHeight="1">
      <c r="B220" s="39"/>
      <c r="C220" s="190" t="s">
        <v>636</v>
      </c>
      <c r="D220" s="190" t="s">
        <v>150</v>
      </c>
      <c r="E220" s="191" t="s">
        <v>273</v>
      </c>
      <c r="F220" s="192" t="s">
        <v>274</v>
      </c>
      <c r="G220" s="193" t="s">
        <v>268</v>
      </c>
      <c r="H220" s="194">
        <v>14.88</v>
      </c>
      <c r="I220" s="195"/>
      <c r="J220" s="196">
        <f>ROUND(I220*H220,2)</f>
        <v>0</v>
      </c>
      <c r="K220" s="192" t="s">
        <v>154</v>
      </c>
      <c r="L220" s="59"/>
      <c r="M220" s="197" t="s">
        <v>21</v>
      </c>
      <c r="N220" s="198" t="s">
        <v>46</v>
      </c>
      <c r="O220" s="40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AR220" s="22" t="s">
        <v>166</v>
      </c>
      <c r="AT220" s="22" t="s">
        <v>150</v>
      </c>
      <c r="AU220" s="22" t="s">
        <v>85</v>
      </c>
      <c r="AY220" s="22" t="s">
        <v>147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22" t="s">
        <v>83</v>
      </c>
      <c r="BK220" s="201">
        <f>ROUND(I220*H220,2)</f>
        <v>0</v>
      </c>
      <c r="BL220" s="22" t="s">
        <v>166</v>
      </c>
      <c r="BM220" s="22" t="s">
        <v>1312</v>
      </c>
    </row>
    <row r="221" spans="2:65" s="12" customFormat="1">
      <c r="B221" s="213"/>
      <c r="C221" s="214"/>
      <c r="D221" s="204" t="s">
        <v>186</v>
      </c>
      <c r="E221" s="215" t="s">
        <v>21</v>
      </c>
      <c r="F221" s="216" t="s">
        <v>1313</v>
      </c>
      <c r="G221" s="214"/>
      <c r="H221" s="217">
        <v>14.88</v>
      </c>
      <c r="I221" s="218"/>
      <c r="J221" s="214"/>
      <c r="K221" s="214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186</v>
      </c>
      <c r="AU221" s="223" t="s">
        <v>85</v>
      </c>
      <c r="AV221" s="12" t="s">
        <v>85</v>
      </c>
      <c r="AW221" s="12" t="s">
        <v>38</v>
      </c>
      <c r="AX221" s="12" t="s">
        <v>75</v>
      </c>
      <c r="AY221" s="223" t="s">
        <v>147</v>
      </c>
    </row>
    <row r="222" spans="2:65" s="1" customFormat="1" ht="38.25" customHeight="1">
      <c r="B222" s="39"/>
      <c r="C222" s="190" t="s">
        <v>643</v>
      </c>
      <c r="D222" s="190" t="s">
        <v>150</v>
      </c>
      <c r="E222" s="191" t="s">
        <v>279</v>
      </c>
      <c r="F222" s="192" t="s">
        <v>280</v>
      </c>
      <c r="G222" s="193" t="s">
        <v>281</v>
      </c>
      <c r="H222" s="194">
        <v>2</v>
      </c>
      <c r="I222" s="195"/>
      <c r="J222" s="196">
        <f>ROUND(I222*H222,2)</f>
        <v>0</v>
      </c>
      <c r="K222" s="192" t="s">
        <v>154</v>
      </c>
      <c r="L222" s="59"/>
      <c r="M222" s="197" t="s">
        <v>21</v>
      </c>
      <c r="N222" s="198" t="s">
        <v>46</v>
      </c>
      <c r="O222" s="40"/>
      <c r="P222" s="199">
        <f>O222*H222</f>
        <v>0</v>
      </c>
      <c r="Q222" s="199">
        <v>2.1700000000000001E-3</v>
      </c>
      <c r="R222" s="199">
        <f>Q222*H222</f>
        <v>4.3400000000000001E-3</v>
      </c>
      <c r="S222" s="199">
        <v>0</v>
      </c>
      <c r="T222" s="200">
        <f>S222*H222</f>
        <v>0</v>
      </c>
      <c r="AR222" s="22" t="s">
        <v>166</v>
      </c>
      <c r="AT222" s="22" t="s">
        <v>150</v>
      </c>
      <c r="AU222" s="22" t="s">
        <v>85</v>
      </c>
      <c r="AY222" s="22" t="s">
        <v>147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22" t="s">
        <v>83</v>
      </c>
      <c r="BK222" s="201">
        <f>ROUND(I222*H222,2)</f>
        <v>0</v>
      </c>
      <c r="BL222" s="22" t="s">
        <v>166</v>
      </c>
      <c r="BM222" s="22" t="s">
        <v>1314</v>
      </c>
    </row>
    <row r="223" spans="2:65" s="11" customFormat="1">
      <c r="B223" s="202"/>
      <c r="C223" s="203"/>
      <c r="D223" s="204" t="s">
        <v>186</v>
      </c>
      <c r="E223" s="205" t="s">
        <v>21</v>
      </c>
      <c r="F223" s="206" t="s">
        <v>1303</v>
      </c>
      <c r="G223" s="203"/>
      <c r="H223" s="205" t="s">
        <v>21</v>
      </c>
      <c r="I223" s="207"/>
      <c r="J223" s="203"/>
      <c r="K223" s="203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186</v>
      </c>
      <c r="AU223" s="212" t="s">
        <v>85</v>
      </c>
      <c r="AV223" s="11" t="s">
        <v>83</v>
      </c>
      <c r="AW223" s="11" t="s">
        <v>38</v>
      </c>
      <c r="AX223" s="11" t="s">
        <v>75</v>
      </c>
      <c r="AY223" s="212" t="s">
        <v>147</v>
      </c>
    </row>
    <row r="224" spans="2:65" s="12" customFormat="1">
      <c r="B224" s="213"/>
      <c r="C224" s="214"/>
      <c r="D224" s="204" t="s">
        <v>186</v>
      </c>
      <c r="E224" s="215" t="s">
        <v>21</v>
      </c>
      <c r="F224" s="216" t="s">
        <v>85</v>
      </c>
      <c r="G224" s="214"/>
      <c r="H224" s="217">
        <v>2</v>
      </c>
      <c r="I224" s="218"/>
      <c r="J224" s="214"/>
      <c r="K224" s="214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186</v>
      </c>
      <c r="AU224" s="223" t="s">
        <v>85</v>
      </c>
      <c r="AV224" s="12" t="s">
        <v>85</v>
      </c>
      <c r="AW224" s="12" t="s">
        <v>38</v>
      </c>
      <c r="AX224" s="12" t="s">
        <v>75</v>
      </c>
      <c r="AY224" s="223" t="s">
        <v>147</v>
      </c>
    </row>
    <row r="225" spans="2:65" s="1" customFormat="1" ht="38.25" customHeight="1">
      <c r="B225" s="39"/>
      <c r="C225" s="190" t="s">
        <v>659</v>
      </c>
      <c r="D225" s="190" t="s">
        <v>150</v>
      </c>
      <c r="E225" s="191" t="s">
        <v>284</v>
      </c>
      <c r="F225" s="192" t="s">
        <v>285</v>
      </c>
      <c r="G225" s="193" t="s">
        <v>281</v>
      </c>
      <c r="H225" s="194">
        <v>2</v>
      </c>
      <c r="I225" s="195"/>
      <c r="J225" s="196">
        <f>ROUND(I225*H225,2)</f>
        <v>0</v>
      </c>
      <c r="K225" s="192" t="s">
        <v>154</v>
      </c>
      <c r="L225" s="59"/>
      <c r="M225" s="197" t="s">
        <v>21</v>
      </c>
      <c r="N225" s="198" t="s">
        <v>46</v>
      </c>
      <c r="O225" s="40"/>
      <c r="P225" s="199">
        <f>O225*H225</f>
        <v>0</v>
      </c>
      <c r="Q225" s="199">
        <v>4.9800000000000001E-3</v>
      </c>
      <c r="R225" s="199">
        <f>Q225*H225</f>
        <v>9.9600000000000001E-3</v>
      </c>
      <c r="S225" s="199">
        <v>0</v>
      </c>
      <c r="T225" s="200">
        <f>S225*H225</f>
        <v>0</v>
      </c>
      <c r="AR225" s="22" t="s">
        <v>166</v>
      </c>
      <c r="AT225" s="22" t="s">
        <v>150</v>
      </c>
      <c r="AU225" s="22" t="s">
        <v>85</v>
      </c>
      <c r="AY225" s="22" t="s">
        <v>147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22" t="s">
        <v>83</v>
      </c>
      <c r="BK225" s="201">
        <f>ROUND(I225*H225,2)</f>
        <v>0</v>
      </c>
      <c r="BL225" s="22" t="s">
        <v>166</v>
      </c>
      <c r="BM225" s="22" t="s">
        <v>1315</v>
      </c>
    </row>
    <row r="226" spans="2:65" s="11" customFormat="1">
      <c r="B226" s="202"/>
      <c r="C226" s="203"/>
      <c r="D226" s="204" t="s">
        <v>186</v>
      </c>
      <c r="E226" s="205" t="s">
        <v>21</v>
      </c>
      <c r="F226" s="206" t="s">
        <v>1247</v>
      </c>
      <c r="G226" s="203"/>
      <c r="H226" s="205" t="s">
        <v>21</v>
      </c>
      <c r="I226" s="207"/>
      <c r="J226" s="203"/>
      <c r="K226" s="203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186</v>
      </c>
      <c r="AU226" s="212" t="s">
        <v>85</v>
      </c>
      <c r="AV226" s="11" t="s">
        <v>83</v>
      </c>
      <c r="AW226" s="11" t="s">
        <v>38</v>
      </c>
      <c r="AX226" s="11" t="s">
        <v>75</v>
      </c>
      <c r="AY226" s="212" t="s">
        <v>147</v>
      </c>
    </row>
    <row r="227" spans="2:65" s="12" customFormat="1">
      <c r="B227" s="213"/>
      <c r="C227" s="214"/>
      <c r="D227" s="204" t="s">
        <v>186</v>
      </c>
      <c r="E227" s="215" t="s">
        <v>21</v>
      </c>
      <c r="F227" s="216" t="s">
        <v>85</v>
      </c>
      <c r="G227" s="214"/>
      <c r="H227" s="217">
        <v>2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186</v>
      </c>
      <c r="AU227" s="223" t="s">
        <v>85</v>
      </c>
      <c r="AV227" s="12" t="s">
        <v>85</v>
      </c>
      <c r="AW227" s="12" t="s">
        <v>38</v>
      </c>
      <c r="AX227" s="12" t="s">
        <v>75</v>
      </c>
      <c r="AY227" s="223" t="s">
        <v>147</v>
      </c>
    </row>
    <row r="228" spans="2:65" s="1" customFormat="1" ht="38.25" customHeight="1">
      <c r="B228" s="39"/>
      <c r="C228" s="190" t="s">
        <v>673</v>
      </c>
      <c r="D228" s="190" t="s">
        <v>150</v>
      </c>
      <c r="E228" s="191" t="s">
        <v>288</v>
      </c>
      <c r="F228" s="192" t="s">
        <v>289</v>
      </c>
      <c r="G228" s="193" t="s">
        <v>281</v>
      </c>
      <c r="H228" s="194">
        <v>22</v>
      </c>
      <c r="I228" s="195"/>
      <c r="J228" s="196">
        <f>ROUND(I228*H228,2)</f>
        <v>0</v>
      </c>
      <c r="K228" s="192" t="s">
        <v>154</v>
      </c>
      <c r="L228" s="59"/>
      <c r="M228" s="197" t="s">
        <v>21</v>
      </c>
      <c r="N228" s="198" t="s">
        <v>46</v>
      </c>
      <c r="O228" s="40"/>
      <c r="P228" s="199">
        <f>O228*H228</f>
        <v>0</v>
      </c>
      <c r="Q228" s="199">
        <v>9.4000000000000004E-3</v>
      </c>
      <c r="R228" s="199">
        <f>Q228*H228</f>
        <v>0.20680000000000001</v>
      </c>
      <c r="S228" s="199">
        <v>0</v>
      </c>
      <c r="T228" s="200">
        <f>S228*H228</f>
        <v>0</v>
      </c>
      <c r="AR228" s="22" t="s">
        <v>166</v>
      </c>
      <c r="AT228" s="22" t="s">
        <v>150</v>
      </c>
      <c r="AU228" s="22" t="s">
        <v>85</v>
      </c>
      <c r="AY228" s="22" t="s">
        <v>147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2" t="s">
        <v>83</v>
      </c>
      <c r="BK228" s="201">
        <f>ROUND(I228*H228,2)</f>
        <v>0</v>
      </c>
      <c r="BL228" s="22" t="s">
        <v>166</v>
      </c>
      <c r="BM228" s="22" t="s">
        <v>1316</v>
      </c>
    </row>
    <row r="229" spans="2:65" s="11" customFormat="1">
      <c r="B229" s="202"/>
      <c r="C229" s="203"/>
      <c r="D229" s="204" t="s">
        <v>186</v>
      </c>
      <c r="E229" s="205" t="s">
        <v>21</v>
      </c>
      <c r="F229" s="206" t="s">
        <v>1249</v>
      </c>
      <c r="G229" s="203"/>
      <c r="H229" s="205" t="s">
        <v>21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186</v>
      </c>
      <c r="AU229" s="212" t="s">
        <v>85</v>
      </c>
      <c r="AV229" s="11" t="s">
        <v>83</v>
      </c>
      <c r="AW229" s="11" t="s">
        <v>38</v>
      </c>
      <c r="AX229" s="11" t="s">
        <v>75</v>
      </c>
      <c r="AY229" s="212" t="s">
        <v>147</v>
      </c>
    </row>
    <row r="230" spans="2:65" s="12" customFormat="1">
      <c r="B230" s="213"/>
      <c r="C230" s="214"/>
      <c r="D230" s="204" t="s">
        <v>186</v>
      </c>
      <c r="E230" s="215" t="s">
        <v>21</v>
      </c>
      <c r="F230" s="216" t="s">
        <v>338</v>
      </c>
      <c r="G230" s="214"/>
      <c r="H230" s="217">
        <v>22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186</v>
      </c>
      <c r="AU230" s="223" t="s">
        <v>85</v>
      </c>
      <c r="AV230" s="12" t="s">
        <v>85</v>
      </c>
      <c r="AW230" s="12" t="s">
        <v>38</v>
      </c>
      <c r="AX230" s="12" t="s">
        <v>75</v>
      </c>
      <c r="AY230" s="223" t="s">
        <v>147</v>
      </c>
    </row>
    <row r="231" spans="2:65" s="1" customFormat="1" ht="16.5" customHeight="1">
      <c r="B231" s="39"/>
      <c r="C231" s="190" t="s">
        <v>679</v>
      </c>
      <c r="D231" s="190" t="s">
        <v>150</v>
      </c>
      <c r="E231" s="191" t="s">
        <v>291</v>
      </c>
      <c r="F231" s="192" t="s">
        <v>292</v>
      </c>
      <c r="G231" s="193" t="s">
        <v>219</v>
      </c>
      <c r="H231" s="194">
        <v>7.4999999999999997E-2</v>
      </c>
      <c r="I231" s="195"/>
      <c r="J231" s="196">
        <f>ROUND(I231*H231,2)</f>
        <v>0</v>
      </c>
      <c r="K231" s="192" t="s">
        <v>21</v>
      </c>
      <c r="L231" s="59"/>
      <c r="M231" s="197" t="s">
        <v>21</v>
      </c>
      <c r="N231" s="198" t="s">
        <v>46</v>
      </c>
      <c r="O231" s="40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AR231" s="22" t="s">
        <v>166</v>
      </c>
      <c r="AT231" s="22" t="s">
        <v>150</v>
      </c>
      <c r="AU231" s="22" t="s">
        <v>85</v>
      </c>
      <c r="AY231" s="22" t="s">
        <v>147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22" t="s">
        <v>83</v>
      </c>
      <c r="BK231" s="201">
        <f>ROUND(I231*H231,2)</f>
        <v>0</v>
      </c>
      <c r="BL231" s="22" t="s">
        <v>166</v>
      </c>
      <c r="BM231" s="22" t="s">
        <v>1317</v>
      </c>
    </row>
    <row r="232" spans="2:65" s="11" customFormat="1">
      <c r="B232" s="202"/>
      <c r="C232" s="203"/>
      <c r="D232" s="204" t="s">
        <v>186</v>
      </c>
      <c r="E232" s="205" t="s">
        <v>21</v>
      </c>
      <c r="F232" s="206" t="s">
        <v>1247</v>
      </c>
      <c r="G232" s="203"/>
      <c r="H232" s="205" t="s">
        <v>21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186</v>
      </c>
      <c r="AU232" s="212" t="s">
        <v>85</v>
      </c>
      <c r="AV232" s="11" t="s">
        <v>83</v>
      </c>
      <c r="AW232" s="11" t="s">
        <v>38</v>
      </c>
      <c r="AX232" s="11" t="s">
        <v>75</v>
      </c>
      <c r="AY232" s="212" t="s">
        <v>147</v>
      </c>
    </row>
    <row r="233" spans="2:65" s="12" customFormat="1">
      <c r="B233" s="213"/>
      <c r="C233" s="214"/>
      <c r="D233" s="204" t="s">
        <v>186</v>
      </c>
      <c r="E233" s="215" t="s">
        <v>21</v>
      </c>
      <c r="F233" s="216" t="s">
        <v>294</v>
      </c>
      <c r="G233" s="214"/>
      <c r="H233" s="217">
        <v>6.0000000000000001E-3</v>
      </c>
      <c r="I233" s="218"/>
      <c r="J233" s="214"/>
      <c r="K233" s="214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186</v>
      </c>
      <c r="AU233" s="223" t="s">
        <v>85</v>
      </c>
      <c r="AV233" s="12" t="s">
        <v>85</v>
      </c>
      <c r="AW233" s="12" t="s">
        <v>38</v>
      </c>
      <c r="AX233" s="12" t="s">
        <v>75</v>
      </c>
      <c r="AY233" s="223" t="s">
        <v>147</v>
      </c>
    </row>
    <row r="234" spans="2:65" s="11" customFormat="1">
      <c r="B234" s="202"/>
      <c r="C234" s="203"/>
      <c r="D234" s="204" t="s">
        <v>186</v>
      </c>
      <c r="E234" s="205" t="s">
        <v>21</v>
      </c>
      <c r="F234" s="206" t="s">
        <v>1249</v>
      </c>
      <c r="G234" s="203"/>
      <c r="H234" s="205" t="s">
        <v>21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186</v>
      </c>
      <c r="AU234" s="212" t="s">
        <v>85</v>
      </c>
      <c r="AV234" s="11" t="s">
        <v>83</v>
      </c>
      <c r="AW234" s="11" t="s">
        <v>38</v>
      </c>
      <c r="AX234" s="11" t="s">
        <v>75</v>
      </c>
      <c r="AY234" s="212" t="s">
        <v>147</v>
      </c>
    </row>
    <row r="235" spans="2:65" s="12" customFormat="1">
      <c r="B235" s="213"/>
      <c r="C235" s="214"/>
      <c r="D235" s="204" t="s">
        <v>186</v>
      </c>
      <c r="E235" s="215" t="s">
        <v>21</v>
      </c>
      <c r="F235" s="216" t="s">
        <v>1318</v>
      </c>
      <c r="G235" s="214"/>
      <c r="H235" s="217">
        <v>6.9000000000000006E-2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186</v>
      </c>
      <c r="AU235" s="223" t="s">
        <v>85</v>
      </c>
      <c r="AV235" s="12" t="s">
        <v>85</v>
      </c>
      <c r="AW235" s="12" t="s">
        <v>38</v>
      </c>
      <c r="AX235" s="12" t="s">
        <v>75</v>
      </c>
      <c r="AY235" s="223" t="s">
        <v>147</v>
      </c>
    </row>
    <row r="236" spans="2:65" s="1" customFormat="1" ht="16.5" customHeight="1">
      <c r="B236" s="39"/>
      <c r="C236" s="190" t="s">
        <v>682</v>
      </c>
      <c r="D236" s="190" t="s">
        <v>150</v>
      </c>
      <c r="E236" s="191" t="s">
        <v>296</v>
      </c>
      <c r="F236" s="192" t="s">
        <v>297</v>
      </c>
      <c r="G236" s="193" t="s">
        <v>219</v>
      </c>
      <c r="H236" s="194">
        <v>0.51200000000000001</v>
      </c>
      <c r="I236" s="195"/>
      <c r="J236" s="196">
        <f>ROUND(I236*H236,2)</f>
        <v>0</v>
      </c>
      <c r="K236" s="192" t="s">
        <v>21</v>
      </c>
      <c r="L236" s="59"/>
      <c r="M236" s="197" t="s">
        <v>21</v>
      </c>
      <c r="N236" s="198" t="s">
        <v>46</v>
      </c>
      <c r="O236" s="40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AR236" s="22" t="s">
        <v>166</v>
      </c>
      <c r="AT236" s="22" t="s">
        <v>150</v>
      </c>
      <c r="AU236" s="22" t="s">
        <v>85</v>
      </c>
      <c r="AY236" s="22" t="s">
        <v>147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22" t="s">
        <v>83</v>
      </c>
      <c r="BK236" s="201">
        <f>ROUND(I236*H236,2)</f>
        <v>0</v>
      </c>
      <c r="BL236" s="22" t="s">
        <v>166</v>
      </c>
      <c r="BM236" s="22" t="s">
        <v>1319</v>
      </c>
    </row>
    <row r="237" spans="2:65" s="11" customFormat="1">
      <c r="B237" s="202"/>
      <c r="C237" s="203"/>
      <c r="D237" s="204" t="s">
        <v>186</v>
      </c>
      <c r="E237" s="205" t="s">
        <v>21</v>
      </c>
      <c r="F237" s="206" t="s">
        <v>1247</v>
      </c>
      <c r="G237" s="203"/>
      <c r="H237" s="205" t="s">
        <v>21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186</v>
      </c>
      <c r="AU237" s="212" t="s">
        <v>85</v>
      </c>
      <c r="AV237" s="11" t="s">
        <v>83</v>
      </c>
      <c r="AW237" s="11" t="s">
        <v>38</v>
      </c>
      <c r="AX237" s="11" t="s">
        <v>75</v>
      </c>
      <c r="AY237" s="212" t="s">
        <v>147</v>
      </c>
    </row>
    <row r="238" spans="2:65" s="12" customFormat="1">
      <c r="B238" s="213"/>
      <c r="C238" s="214"/>
      <c r="D238" s="204" t="s">
        <v>186</v>
      </c>
      <c r="E238" s="215" t="s">
        <v>21</v>
      </c>
      <c r="F238" s="216" t="s">
        <v>1320</v>
      </c>
      <c r="G238" s="214"/>
      <c r="H238" s="217">
        <v>2.8000000000000001E-2</v>
      </c>
      <c r="I238" s="218"/>
      <c r="J238" s="214"/>
      <c r="K238" s="214"/>
      <c r="L238" s="219"/>
      <c r="M238" s="220"/>
      <c r="N238" s="221"/>
      <c r="O238" s="221"/>
      <c r="P238" s="221"/>
      <c r="Q238" s="221"/>
      <c r="R238" s="221"/>
      <c r="S238" s="221"/>
      <c r="T238" s="222"/>
      <c r="AT238" s="223" t="s">
        <v>186</v>
      </c>
      <c r="AU238" s="223" t="s">
        <v>85</v>
      </c>
      <c r="AV238" s="12" t="s">
        <v>85</v>
      </c>
      <c r="AW238" s="12" t="s">
        <v>38</v>
      </c>
      <c r="AX238" s="12" t="s">
        <v>75</v>
      </c>
      <c r="AY238" s="223" t="s">
        <v>147</v>
      </c>
    </row>
    <row r="239" spans="2:65" s="11" customFormat="1">
      <c r="B239" s="202"/>
      <c r="C239" s="203"/>
      <c r="D239" s="204" t="s">
        <v>186</v>
      </c>
      <c r="E239" s="205" t="s">
        <v>21</v>
      </c>
      <c r="F239" s="206" t="s">
        <v>1249</v>
      </c>
      <c r="G239" s="203"/>
      <c r="H239" s="205" t="s">
        <v>21</v>
      </c>
      <c r="I239" s="207"/>
      <c r="J239" s="203"/>
      <c r="K239" s="203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186</v>
      </c>
      <c r="AU239" s="212" t="s">
        <v>85</v>
      </c>
      <c r="AV239" s="11" t="s">
        <v>83</v>
      </c>
      <c r="AW239" s="11" t="s">
        <v>38</v>
      </c>
      <c r="AX239" s="11" t="s">
        <v>75</v>
      </c>
      <c r="AY239" s="212" t="s">
        <v>147</v>
      </c>
    </row>
    <row r="240" spans="2:65" s="12" customFormat="1">
      <c r="B240" s="213"/>
      <c r="C240" s="214"/>
      <c r="D240" s="204" t="s">
        <v>186</v>
      </c>
      <c r="E240" s="215" t="s">
        <v>21</v>
      </c>
      <c r="F240" s="216" t="s">
        <v>1321</v>
      </c>
      <c r="G240" s="214"/>
      <c r="H240" s="217">
        <v>0.48399999999999999</v>
      </c>
      <c r="I240" s="218"/>
      <c r="J240" s="214"/>
      <c r="K240" s="214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186</v>
      </c>
      <c r="AU240" s="223" t="s">
        <v>85</v>
      </c>
      <c r="AV240" s="12" t="s">
        <v>85</v>
      </c>
      <c r="AW240" s="12" t="s">
        <v>38</v>
      </c>
      <c r="AX240" s="12" t="s">
        <v>75</v>
      </c>
      <c r="AY240" s="223" t="s">
        <v>147</v>
      </c>
    </row>
    <row r="241" spans="2:65" s="10" customFormat="1" ht="29.85" customHeight="1">
      <c r="B241" s="174"/>
      <c r="C241" s="175"/>
      <c r="D241" s="176" t="s">
        <v>74</v>
      </c>
      <c r="E241" s="188" t="s">
        <v>166</v>
      </c>
      <c r="F241" s="188" t="s">
        <v>705</v>
      </c>
      <c r="G241" s="175"/>
      <c r="H241" s="175"/>
      <c r="I241" s="178"/>
      <c r="J241" s="189">
        <f>BK241</f>
        <v>0</v>
      </c>
      <c r="K241" s="175"/>
      <c r="L241" s="180"/>
      <c r="M241" s="181"/>
      <c r="N241" s="182"/>
      <c r="O241" s="182"/>
      <c r="P241" s="183">
        <f>P242</f>
        <v>0</v>
      </c>
      <c r="Q241" s="182"/>
      <c r="R241" s="183">
        <f>R242</f>
        <v>0</v>
      </c>
      <c r="S241" s="182"/>
      <c r="T241" s="184">
        <f>T242</f>
        <v>0</v>
      </c>
      <c r="AR241" s="185" t="s">
        <v>83</v>
      </c>
      <c r="AT241" s="186" t="s">
        <v>74</v>
      </c>
      <c r="AU241" s="186" t="s">
        <v>83</v>
      </c>
      <c r="AY241" s="185" t="s">
        <v>147</v>
      </c>
      <c r="BK241" s="187">
        <f>BK242</f>
        <v>0</v>
      </c>
    </row>
    <row r="242" spans="2:65" s="10" customFormat="1" ht="14.85" customHeight="1">
      <c r="B242" s="174"/>
      <c r="C242" s="175"/>
      <c r="D242" s="176" t="s">
        <v>74</v>
      </c>
      <c r="E242" s="188" t="s">
        <v>697</v>
      </c>
      <c r="F242" s="188" t="s">
        <v>706</v>
      </c>
      <c r="G242" s="175"/>
      <c r="H242" s="175"/>
      <c r="I242" s="178"/>
      <c r="J242" s="189">
        <f>BK242</f>
        <v>0</v>
      </c>
      <c r="K242" s="175"/>
      <c r="L242" s="180"/>
      <c r="M242" s="181"/>
      <c r="N242" s="182"/>
      <c r="O242" s="182"/>
      <c r="P242" s="183">
        <f>SUM(P243:P244)</f>
        <v>0</v>
      </c>
      <c r="Q242" s="182"/>
      <c r="R242" s="183">
        <f>SUM(R243:R244)</f>
        <v>0</v>
      </c>
      <c r="S242" s="182"/>
      <c r="T242" s="184">
        <f>SUM(T243:T244)</f>
        <v>0</v>
      </c>
      <c r="AR242" s="185" t="s">
        <v>83</v>
      </c>
      <c r="AT242" s="186" t="s">
        <v>74</v>
      </c>
      <c r="AU242" s="186" t="s">
        <v>85</v>
      </c>
      <c r="AY242" s="185" t="s">
        <v>147</v>
      </c>
      <c r="BK242" s="187">
        <f>SUM(BK243:BK244)</f>
        <v>0</v>
      </c>
    </row>
    <row r="243" spans="2:65" s="1" customFormat="1" ht="25.5" customHeight="1">
      <c r="B243" s="39"/>
      <c r="C243" s="190" t="s">
        <v>685</v>
      </c>
      <c r="D243" s="190" t="s">
        <v>150</v>
      </c>
      <c r="E243" s="191" t="s">
        <v>1104</v>
      </c>
      <c r="F243" s="192" t="s">
        <v>1105</v>
      </c>
      <c r="G243" s="193" t="s">
        <v>219</v>
      </c>
      <c r="H243" s="194">
        <v>0.04</v>
      </c>
      <c r="I243" s="195"/>
      <c r="J243" s="196">
        <f>ROUND(I243*H243,2)</f>
        <v>0</v>
      </c>
      <c r="K243" s="192" t="s">
        <v>154</v>
      </c>
      <c r="L243" s="59"/>
      <c r="M243" s="197" t="s">
        <v>21</v>
      </c>
      <c r="N243" s="198" t="s">
        <v>46</v>
      </c>
      <c r="O243" s="40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AR243" s="22" t="s">
        <v>166</v>
      </c>
      <c r="AT243" s="22" t="s">
        <v>150</v>
      </c>
      <c r="AU243" s="22" t="s">
        <v>160</v>
      </c>
      <c r="AY243" s="22" t="s">
        <v>147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22" t="s">
        <v>83</v>
      </c>
      <c r="BK243" s="201">
        <f>ROUND(I243*H243,2)</f>
        <v>0</v>
      </c>
      <c r="BL243" s="22" t="s">
        <v>166</v>
      </c>
      <c r="BM243" s="22" t="s">
        <v>1322</v>
      </c>
    </row>
    <row r="244" spans="2:65" s="12" customFormat="1">
      <c r="B244" s="213"/>
      <c r="C244" s="214"/>
      <c r="D244" s="204" t="s">
        <v>186</v>
      </c>
      <c r="E244" s="215" t="s">
        <v>21</v>
      </c>
      <c r="F244" s="216" t="s">
        <v>1323</v>
      </c>
      <c r="G244" s="214"/>
      <c r="H244" s="217">
        <v>0.04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186</v>
      </c>
      <c r="AU244" s="223" t="s">
        <v>160</v>
      </c>
      <c r="AV244" s="12" t="s">
        <v>85</v>
      </c>
      <c r="AW244" s="12" t="s">
        <v>38</v>
      </c>
      <c r="AX244" s="12" t="s">
        <v>75</v>
      </c>
      <c r="AY244" s="223" t="s">
        <v>147</v>
      </c>
    </row>
    <row r="245" spans="2:65" s="10" customFormat="1" ht="29.85" customHeight="1">
      <c r="B245" s="174"/>
      <c r="C245" s="175"/>
      <c r="D245" s="176" t="s">
        <v>74</v>
      </c>
      <c r="E245" s="188" t="s">
        <v>146</v>
      </c>
      <c r="F245" s="188" t="s">
        <v>301</v>
      </c>
      <c r="G245" s="175"/>
      <c r="H245" s="175"/>
      <c r="I245" s="178"/>
      <c r="J245" s="189">
        <f>BK245</f>
        <v>0</v>
      </c>
      <c r="K245" s="175"/>
      <c r="L245" s="180"/>
      <c r="M245" s="181"/>
      <c r="N245" s="182"/>
      <c r="O245" s="182"/>
      <c r="P245" s="183">
        <f>P246+P249</f>
        <v>0</v>
      </c>
      <c r="Q245" s="182"/>
      <c r="R245" s="183">
        <f>R246+R249</f>
        <v>32.647999999999996</v>
      </c>
      <c r="S245" s="182"/>
      <c r="T245" s="184">
        <f>T246+T249</f>
        <v>0</v>
      </c>
      <c r="AR245" s="185" t="s">
        <v>83</v>
      </c>
      <c r="AT245" s="186" t="s">
        <v>74</v>
      </c>
      <c r="AU245" s="186" t="s">
        <v>83</v>
      </c>
      <c r="AY245" s="185" t="s">
        <v>147</v>
      </c>
      <c r="BK245" s="187">
        <f>BK246+BK249</f>
        <v>0</v>
      </c>
    </row>
    <row r="246" spans="2:65" s="10" customFormat="1" ht="14.85" customHeight="1">
      <c r="B246" s="174"/>
      <c r="C246" s="175"/>
      <c r="D246" s="176" t="s">
        <v>74</v>
      </c>
      <c r="E246" s="188" t="s">
        <v>715</v>
      </c>
      <c r="F246" s="188" t="s">
        <v>716</v>
      </c>
      <c r="G246" s="175"/>
      <c r="H246" s="175"/>
      <c r="I246" s="178"/>
      <c r="J246" s="189">
        <f>BK246</f>
        <v>0</v>
      </c>
      <c r="K246" s="175"/>
      <c r="L246" s="180"/>
      <c r="M246" s="181"/>
      <c r="N246" s="182"/>
      <c r="O246" s="182"/>
      <c r="P246" s="183">
        <f>SUM(P247:P248)</f>
        <v>0</v>
      </c>
      <c r="Q246" s="182"/>
      <c r="R246" s="183">
        <f>SUM(R247:R248)</f>
        <v>32.647999999999996</v>
      </c>
      <c r="S246" s="182"/>
      <c r="T246" s="184">
        <f>SUM(T247:T248)</f>
        <v>0</v>
      </c>
      <c r="AR246" s="185" t="s">
        <v>83</v>
      </c>
      <c r="AT246" s="186" t="s">
        <v>74</v>
      </c>
      <c r="AU246" s="186" t="s">
        <v>85</v>
      </c>
      <c r="AY246" s="185" t="s">
        <v>147</v>
      </c>
      <c r="BK246" s="187">
        <f>SUM(BK247:BK248)</f>
        <v>0</v>
      </c>
    </row>
    <row r="247" spans="2:65" s="1" customFormat="1" ht="25.5" customHeight="1">
      <c r="B247" s="39"/>
      <c r="C247" s="190" t="s">
        <v>690</v>
      </c>
      <c r="D247" s="190" t="s">
        <v>150</v>
      </c>
      <c r="E247" s="191" t="s">
        <v>718</v>
      </c>
      <c r="F247" s="192" t="s">
        <v>719</v>
      </c>
      <c r="G247" s="193" t="s">
        <v>268</v>
      </c>
      <c r="H247" s="194">
        <v>308</v>
      </c>
      <c r="I247" s="195"/>
      <c r="J247" s="196">
        <f>ROUND(I247*H247,2)</f>
        <v>0</v>
      </c>
      <c r="K247" s="192" t="s">
        <v>154</v>
      </c>
      <c r="L247" s="59"/>
      <c r="M247" s="197" t="s">
        <v>21</v>
      </c>
      <c r="N247" s="198" t="s">
        <v>46</v>
      </c>
      <c r="O247" s="40"/>
      <c r="P247" s="199">
        <f>O247*H247</f>
        <v>0</v>
      </c>
      <c r="Q247" s="199">
        <v>0.106</v>
      </c>
      <c r="R247" s="199">
        <f>Q247*H247</f>
        <v>32.647999999999996</v>
      </c>
      <c r="S247" s="199">
        <v>0</v>
      </c>
      <c r="T247" s="200">
        <f>S247*H247</f>
        <v>0</v>
      </c>
      <c r="AR247" s="22" t="s">
        <v>166</v>
      </c>
      <c r="AT247" s="22" t="s">
        <v>150</v>
      </c>
      <c r="AU247" s="22" t="s">
        <v>160</v>
      </c>
      <c r="AY247" s="22" t="s">
        <v>147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22" t="s">
        <v>83</v>
      </c>
      <c r="BK247" s="201">
        <f>ROUND(I247*H247,2)</f>
        <v>0</v>
      </c>
      <c r="BL247" s="22" t="s">
        <v>166</v>
      </c>
      <c r="BM247" s="22" t="s">
        <v>1324</v>
      </c>
    </row>
    <row r="248" spans="2:65" s="12" customFormat="1">
      <c r="B248" s="213"/>
      <c r="C248" s="214"/>
      <c r="D248" s="204" t="s">
        <v>186</v>
      </c>
      <c r="E248" s="215" t="s">
        <v>21</v>
      </c>
      <c r="F248" s="216" t="s">
        <v>1274</v>
      </c>
      <c r="G248" s="214"/>
      <c r="H248" s="217">
        <v>308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186</v>
      </c>
      <c r="AU248" s="223" t="s">
        <v>160</v>
      </c>
      <c r="AV248" s="12" t="s">
        <v>85</v>
      </c>
      <c r="AW248" s="12" t="s">
        <v>38</v>
      </c>
      <c r="AX248" s="12" t="s">
        <v>75</v>
      </c>
      <c r="AY248" s="223" t="s">
        <v>147</v>
      </c>
    </row>
    <row r="249" spans="2:65" s="10" customFormat="1" ht="22.35" customHeight="1">
      <c r="B249" s="174"/>
      <c r="C249" s="175"/>
      <c r="D249" s="176" t="s">
        <v>74</v>
      </c>
      <c r="E249" s="188" t="s">
        <v>318</v>
      </c>
      <c r="F249" s="188" t="s">
        <v>319</v>
      </c>
      <c r="G249" s="175"/>
      <c r="H249" s="175"/>
      <c r="I249" s="178"/>
      <c r="J249" s="189">
        <f>BK249</f>
        <v>0</v>
      </c>
      <c r="K249" s="175"/>
      <c r="L249" s="180"/>
      <c r="M249" s="181"/>
      <c r="N249" s="182"/>
      <c r="O249" s="182"/>
      <c r="P249" s="183">
        <f>SUM(P250:P254)</f>
        <v>0</v>
      </c>
      <c r="Q249" s="182"/>
      <c r="R249" s="183">
        <f>SUM(R250:R254)</f>
        <v>0</v>
      </c>
      <c r="S249" s="182"/>
      <c r="T249" s="184">
        <f>SUM(T250:T254)</f>
        <v>0</v>
      </c>
      <c r="AR249" s="185" t="s">
        <v>83</v>
      </c>
      <c r="AT249" s="186" t="s">
        <v>74</v>
      </c>
      <c r="AU249" s="186" t="s">
        <v>85</v>
      </c>
      <c r="AY249" s="185" t="s">
        <v>147</v>
      </c>
      <c r="BK249" s="187">
        <f>SUM(BK250:BK254)</f>
        <v>0</v>
      </c>
    </row>
    <row r="250" spans="2:65" s="1" customFormat="1" ht="25.5" customHeight="1">
      <c r="B250" s="39"/>
      <c r="C250" s="190" t="s">
        <v>695</v>
      </c>
      <c r="D250" s="190" t="s">
        <v>150</v>
      </c>
      <c r="E250" s="191" t="s">
        <v>1325</v>
      </c>
      <c r="F250" s="192" t="s">
        <v>1326</v>
      </c>
      <c r="G250" s="193" t="s">
        <v>219</v>
      </c>
      <c r="H250" s="194">
        <v>123.2</v>
      </c>
      <c r="I250" s="195"/>
      <c r="J250" s="196">
        <f>ROUND(I250*H250,2)</f>
        <v>0</v>
      </c>
      <c r="K250" s="192" t="s">
        <v>21</v>
      </c>
      <c r="L250" s="59"/>
      <c r="M250" s="197" t="s">
        <v>21</v>
      </c>
      <c r="N250" s="198" t="s">
        <v>46</v>
      </c>
      <c r="O250" s="40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AR250" s="22" t="s">
        <v>166</v>
      </c>
      <c r="AT250" s="22" t="s">
        <v>150</v>
      </c>
      <c r="AU250" s="22" t="s">
        <v>160</v>
      </c>
      <c r="AY250" s="22" t="s">
        <v>147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22" t="s">
        <v>83</v>
      </c>
      <c r="BK250" s="201">
        <f>ROUND(I250*H250,2)</f>
        <v>0</v>
      </c>
      <c r="BL250" s="22" t="s">
        <v>166</v>
      </c>
      <c r="BM250" s="22" t="s">
        <v>1327</v>
      </c>
    </row>
    <row r="251" spans="2:65" s="12" customFormat="1">
      <c r="B251" s="213"/>
      <c r="C251" s="214"/>
      <c r="D251" s="204" t="s">
        <v>186</v>
      </c>
      <c r="E251" s="215" t="s">
        <v>21</v>
      </c>
      <c r="F251" s="216" t="s">
        <v>1328</v>
      </c>
      <c r="G251" s="214"/>
      <c r="H251" s="217">
        <v>123.2</v>
      </c>
      <c r="I251" s="218"/>
      <c r="J251" s="214"/>
      <c r="K251" s="214"/>
      <c r="L251" s="219"/>
      <c r="M251" s="220"/>
      <c r="N251" s="221"/>
      <c r="O251" s="221"/>
      <c r="P251" s="221"/>
      <c r="Q251" s="221"/>
      <c r="R251" s="221"/>
      <c r="S251" s="221"/>
      <c r="T251" s="222"/>
      <c r="AT251" s="223" t="s">
        <v>186</v>
      </c>
      <c r="AU251" s="223" t="s">
        <v>160</v>
      </c>
      <c r="AV251" s="12" t="s">
        <v>85</v>
      </c>
      <c r="AW251" s="12" t="s">
        <v>38</v>
      </c>
      <c r="AX251" s="12" t="s">
        <v>75</v>
      </c>
      <c r="AY251" s="223" t="s">
        <v>147</v>
      </c>
    </row>
    <row r="252" spans="2:65" s="1" customFormat="1" ht="25.5" customHeight="1">
      <c r="B252" s="39"/>
      <c r="C252" s="190" t="s">
        <v>697</v>
      </c>
      <c r="D252" s="190" t="s">
        <v>150</v>
      </c>
      <c r="E252" s="191" t="s">
        <v>1329</v>
      </c>
      <c r="F252" s="192" t="s">
        <v>1330</v>
      </c>
      <c r="G252" s="193" t="s">
        <v>323</v>
      </c>
      <c r="H252" s="194">
        <v>72.2</v>
      </c>
      <c r="I252" s="195"/>
      <c r="J252" s="196">
        <f>ROUND(I252*H252,2)</f>
        <v>0</v>
      </c>
      <c r="K252" s="192" t="s">
        <v>21</v>
      </c>
      <c r="L252" s="59"/>
      <c r="M252" s="197" t="s">
        <v>21</v>
      </c>
      <c r="N252" s="198" t="s">
        <v>46</v>
      </c>
      <c r="O252" s="40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AR252" s="22" t="s">
        <v>166</v>
      </c>
      <c r="AT252" s="22" t="s">
        <v>150</v>
      </c>
      <c r="AU252" s="22" t="s">
        <v>160</v>
      </c>
      <c r="AY252" s="22" t="s">
        <v>147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22" t="s">
        <v>83</v>
      </c>
      <c r="BK252" s="201">
        <f>ROUND(I252*H252,2)</f>
        <v>0</v>
      </c>
      <c r="BL252" s="22" t="s">
        <v>166</v>
      </c>
      <c r="BM252" s="22" t="s">
        <v>1331</v>
      </c>
    </row>
    <row r="253" spans="2:65" s="12" customFormat="1">
      <c r="B253" s="213"/>
      <c r="C253" s="214"/>
      <c r="D253" s="204" t="s">
        <v>186</v>
      </c>
      <c r="E253" s="215" t="s">
        <v>21</v>
      </c>
      <c r="F253" s="216" t="s">
        <v>1332</v>
      </c>
      <c r="G253" s="214"/>
      <c r="H253" s="217">
        <v>72.2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186</v>
      </c>
      <c r="AU253" s="223" t="s">
        <v>160</v>
      </c>
      <c r="AV253" s="12" t="s">
        <v>85</v>
      </c>
      <c r="AW253" s="12" t="s">
        <v>38</v>
      </c>
      <c r="AX253" s="12" t="s">
        <v>75</v>
      </c>
      <c r="AY253" s="223" t="s">
        <v>147</v>
      </c>
    </row>
    <row r="254" spans="2:65" s="1" customFormat="1" ht="25.5" customHeight="1">
      <c r="B254" s="39"/>
      <c r="C254" s="190" t="s">
        <v>700</v>
      </c>
      <c r="D254" s="190" t="s">
        <v>150</v>
      </c>
      <c r="E254" s="191" t="s">
        <v>1333</v>
      </c>
      <c r="F254" s="192" t="s">
        <v>1334</v>
      </c>
      <c r="G254" s="193" t="s">
        <v>323</v>
      </c>
      <c r="H254" s="194">
        <v>1</v>
      </c>
      <c r="I254" s="195"/>
      <c r="J254" s="196">
        <f>ROUND(I254*H254,2)</f>
        <v>0</v>
      </c>
      <c r="K254" s="192" t="s">
        <v>21</v>
      </c>
      <c r="L254" s="59"/>
      <c r="M254" s="197" t="s">
        <v>21</v>
      </c>
      <c r="N254" s="198" t="s">
        <v>46</v>
      </c>
      <c r="O254" s="40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AR254" s="22" t="s">
        <v>166</v>
      </c>
      <c r="AT254" s="22" t="s">
        <v>150</v>
      </c>
      <c r="AU254" s="22" t="s">
        <v>160</v>
      </c>
      <c r="AY254" s="22" t="s">
        <v>147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22" t="s">
        <v>83</v>
      </c>
      <c r="BK254" s="201">
        <f>ROUND(I254*H254,2)</f>
        <v>0</v>
      </c>
      <c r="BL254" s="22" t="s">
        <v>166</v>
      </c>
      <c r="BM254" s="22" t="s">
        <v>1335</v>
      </c>
    </row>
    <row r="255" spans="2:65" s="10" customFormat="1" ht="29.85" customHeight="1">
      <c r="B255" s="174"/>
      <c r="C255" s="175"/>
      <c r="D255" s="176" t="s">
        <v>74</v>
      </c>
      <c r="E255" s="188" t="s">
        <v>182</v>
      </c>
      <c r="F255" s="188" t="s">
        <v>787</v>
      </c>
      <c r="G255" s="175"/>
      <c r="H255" s="175"/>
      <c r="I255" s="178"/>
      <c r="J255" s="189">
        <f>BK255</f>
        <v>0</v>
      </c>
      <c r="K255" s="175"/>
      <c r="L255" s="180"/>
      <c r="M255" s="181"/>
      <c r="N255" s="182"/>
      <c r="O255" s="182"/>
      <c r="P255" s="183">
        <f>P256</f>
        <v>0</v>
      </c>
      <c r="Q255" s="182"/>
      <c r="R255" s="183">
        <f>R256</f>
        <v>2.7399999999999998E-3</v>
      </c>
      <c r="S255" s="182"/>
      <c r="T255" s="184">
        <f>T256</f>
        <v>0</v>
      </c>
      <c r="AR255" s="185" t="s">
        <v>83</v>
      </c>
      <c r="AT255" s="186" t="s">
        <v>74</v>
      </c>
      <c r="AU255" s="186" t="s">
        <v>83</v>
      </c>
      <c r="AY255" s="185" t="s">
        <v>147</v>
      </c>
      <c r="BK255" s="187">
        <f>BK256</f>
        <v>0</v>
      </c>
    </row>
    <row r="256" spans="2:65" s="10" customFormat="1" ht="14.85" customHeight="1">
      <c r="B256" s="174"/>
      <c r="C256" s="175"/>
      <c r="D256" s="176" t="s">
        <v>74</v>
      </c>
      <c r="E256" s="188" t="s">
        <v>788</v>
      </c>
      <c r="F256" s="188" t="s">
        <v>789</v>
      </c>
      <c r="G256" s="175"/>
      <c r="H256" s="175"/>
      <c r="I256" s="178"/>
      <c r="J256" s="189">
        <f>BK256</f>
        <v>0</v>
      </c>
      <c r="K256" s="175"/>
      <c r="L256" s="180"/>
      <c r="M256" s="181"/>
      <c r="N256" s="182"/>
      <c r="O256" s="182"/>
      <c r="P256" s="183">
        <f>SUM(P257:P258)</f>
        <v>0</v>
      </c>
      <c r="Q256" s="182"/>
      <c r="R256" s="183">
        <f>SUM(R257:R258)</f>
        <v>2.7399999999999998E-3</v>
      </c>
      <c r="S256" s="182"/>
      <c r="T256" s="184">
        <f>SUM(T257:T258)</f>
        <v>0</v>
      </c>
      <c r="AR256" s="185" t="s">
        <v>83</v>
      </c>
      <c r="AT256" s="186" t="s">
        <v>74</v>
      </c>
      <c r="AU256" s="186" t="s">
        <v>85</v>
      </c>
      <c r="AY256" s="185" t="s">
        <v>147</v>
      </c>
      <c r="BK256" s="187">
        <f>SUM(BK257:BK258)</f>
        <v>0</v>
      </c>
    </row>
    <row r="257" spans="2:65" s="1" customFormat="1" ht="25.5" customHeight="1">
      <c r="B257" s="39"/>
      <c r="C257" s="190" t="s">
        <v>707</v>
      </c>
      <c r="D257" s="190" t="s">
        <v>150</v>
      </c>
      <c r="E257" s="191" t="s">
        <v>801</v>
      </c>
      <c r="F257" s="192" t="s">
        <v>802</v>
      </c>
      <c r="G257" s="193" t="s">
        <v>312</v>
      </c>
      <c r="H257" s="194">
        <v>1</v>
      </c>
      <c r="I257" s="195"/>
      <c r="J257" s="196">
        <f>ROUND(I257*H257,2)</f>
        <v>0</v>
      </c>
      <c r="K257" s="192" t="s">
        <v>154</v>
      </c>
      <c r="L257" s="59"/>
      <c r="M257" s="197" t="s">
        <v>21</v>
      </c>
      <c r="N257" s="198" t="s">
        <v>46</v>
      </c>
      <c r="O257" s="40"/>
      <c r="P257" s="199">
        <f>O257*H257</f>
        <v>0</v>
      </c>
      <c r="Q257" s="199">
        <v>2.7399999999999998E-3</v>
      </c>
      <c r="R257" s="199">
        <f>Q257*H257</f>
        <v>2.7399999999999998E-3</v>
      </c>
      <c r="S257" s="199">
        <v>0</v>
      </c>
      <c r="T257" s="200">
        <f>S257*H257</f>
        <v>0</v>
      </c>
      <c r="AR257" s="22" t="s">
        <v>166</v>
      </c>
      <c r="AT257" s="22" t="s">
        <v>150</v>
      </c>
      <c r="AU257" s="22" t="s">
        <v>160</v>
      </c>
      <c r="AY257" s="22" t="s">
        <v>147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22" t="s">
        <v>83</v>
      </c>
      <c r="BK257" s="201">
        <f>ROUND(I257*H257,2)</f>
        <v>0</v>
      </c>
      <c r="BL257" s="22" t="s">
        <v>166</v>
      </c>
      <c r="BM257" s="22" t="s">
        <v>1336</v>
      </c>
    </row>
    <row r="258" spans="2:65" s="1" customFormat="1" ht="25.5" customHeight="1">
      <c r="B258" s="39"/>
      <c r="C258" s="190" t="s">
        <v>717</v>
      </c>
      <c r="D258" s="190" t="s">
        <v>150</v>
      </c>
      <c r="E258" s="191" t="s">
        <v>1337</v>
      </c>
      <c r="F258" s="192" t="s">
        <v>1338</v>
      </c>
      <c r="G258" s="193" t="s">
        <v>323</v>
      </c>
      <c r="H258" s="194">
        <v>1</v>
      </c>
      <c r="I258" s="195"/>
      <c r="J258" s="196">
        <f>ROUND(I258*H258,2)</f>
        <v>0</v>
      </c>
      <c r="K258" s="192" t="s">
        <v>21</v>
      </c>
      <c r="L258" s="59"/>
      <c r="M258" s="197" t="s">
        <v>21</v>
      </c>
      <c r="N258" s="198" t="s">
        <v>46</v>
      </c>
      <c r="O258" s="40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AR258" s="22" t="s">
        <v>166</v>
      </c>
      <c r="AT258" s="22" t="s">
        <v>150</v>
      </c>
      <c r="AU258" s="22" t="s">
        <v>160</v>
      </c>
      <c r="AY258" s="22" t="s">
        <v>147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22" t="s">
        <v>83</v>
      </c>
      <c r="BK258" s="201">
        <f>ROUND(I258*H258,2)</f>
        <v>0</v>
      </c>
      <c r="BL258" s="22" t="s">
        <v>166</v>
      </c>
      <c r="BM258" s="22" t="s">
        <v>1339</v>
      </c>
    </row>
    <row r="259" spans="2:65" s="10" customFormat="1" ht="29.85" customHeight="1">
      <c r="B259" s="174"/>
      <c r="C259" s="175"/>
      <c r="D259" s="176" t="s">
        <v>74</v>
      </c>
      <c r="E259" s="188" t="s">
        <v>188</v>
      </c>
      <c r="F259" s="188" t="s">
        <v>325</v>
      </c>
      <c r="G259" s="175"/>
      <c r="H259" s="175"/>
      <c r="I259" s="178"/>
      <c r="J259" s="189">
        <f>BK259</f>
        <v>0</v>
      </c>
      <c r="K259" s="175"/>
      <c r="L259" s="180"/>
      <c r="M259" s="181"/>
      <c r="N259" s="182"/>
      <c r="O259" s="182"/>
      <c r="P259" s="183">
        <f>P260</f>
        <v>0</v>
      </c>
      <c r="Q259" s="182"/>
      <c r="R259" s="183">
        <f>R260</f>
        <v>0</v>
      </c>
      <c r="S259" s="182"/>
      <c r="T259" s="184">
        <f>T260</f>
        <v>0</v>
      </c>
      <c r="AR259" s="185" t="s">
        <v>83</v>
      </c>
      <c r="AT259" s="186" t="s">
        <v>74</v>
      </c>
      <c r="AU259" s="186" t="s">
        <v>83</v>
      </c>
      <c r="AY259" s="185" t="s">
        <v>147</v>
      </c>
      <c r="BK259" s="187">
        <f>BK260</f>
        <v>0</v>
      </c>
    </row>
    <row r="260" spans="2:65" s="10" customFormat="1" ht="14.85" customHeight="1">
      <c r="B260" s="174"/>
      <c r="C260" s="175"/>
      <c r="D260" s="176" t="s">
        <v>74</v>
      </c>
      <c r="E260" s="188" t="s">
        <v>913</v>
      </c>
      <c r="F260" s="188" t="s">
        <v>914</v>
      </c>
      <c r="G260" s="175"/>
      <c r="H260" s="175"/>
      <c r="I260" s="178"/>
      <c r="J260" s="189">
        <f>BK260</f>
        <v>0</v>
      </c>
      <c r="K260" s="175"/>
      <c r="L260" s="180"/>
      <c r="M260" s="181"/>
      <c r="N260" s="182"/>
      <c r="O260" s="182"/>
      <c r="P260" s="183">
        <f>SUM(P261:P266)</f>
        <v>0</v>
      </c>
      <c r="Q260" s="182"/>
      <c r="R260" s="183">
        <f>SUM(R261:R266)</f>
        <v>0</v>
      </c>
      <c r="S260" s="182"/>
      <c r="T260" s="184">
        <f>SUM(T261:T266)</f>
        <v>0</v>
      </c>
      <c r="AR260" s="185" t="s">
        <v>83</v>
      </c>
      <c r="AT260" s="186" t="s">
        <v>74</v>
      </c>
      <c r="AU260" s="186" t="s">
        <v>85</v>
      </c>
      <c r="AY260" s="185" t="s">
        <v>147</v>
      </c>
      <c r="BK260" s="187">
        <f>SUM(BK261:BK266)</f>
        <v>0</v>
      </c>
    </row>
    <row r="261" spans="2:65" s="1" customFormat="1" ht="25.5" customHeight="1">
      <c r="B261" s="39"/>
      <c r="C261" s="190" t="s">
        <v>721</v>
      </c>
      <c r="D261" s="190" t="s">
        <v>150</v>
      </c>
      <c r="E261" s="191" t="s">
        <v>1340</v>
      </c>
      <c r="F261" s="192" t="s">
        <v>1341</v>
      </c>
      <c r="G261" s="193" t="s">
        <v>312</v>
      </c>
      <c r="H261" s="194">
        <v>71.400000000000006</v>
      </c>
      <c r="I261" s="195"/>
      <c r="J261" s="196">
        <f>ROUND(I261*H261,2)</f>
        <v>0</v>
      </c>
      <c r="K261" s="192" t="s">
        <v>21</v>
      </c>
      <c r="L261" s="59"/>
      <c r="M261" s="197" t="s">
        <v>21</v>
      </c>
      <c r="N261" s="198" t="s">
        <v>46</v>
      </c>
      <c r="O261" s="40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AR261" s="22" t="s">
        <v>166</v>
      </c>
      <c r="AT261" s="22" t="s">
        <v>150</v>
      </c>
      <c r="AU261" s="22" t="s">
        <v>160</v>
      </c>
      <c r="AY261" s="22" t="s">
        <v>147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22" t="s">
        <v>83</v>
      </c>
      <c r="BK261" s="201">
        <f>ROUND(I261*H261,2)</f>
        <v>0</v>
      </c>
      <c r="BL261" s="22" t="s">
        <v>166</v>
      </c>
      <c r="BM261" s="22" t="s">
        <v>1342</v>
      </c>
    </row>
    <row r="262" spans="2:65" s="11" customFormat="1">
      <c r="B262" s="202"/>
      <c r="C262" s="203"/>
      <c r="D262" s="204" t="s">
        <v>186</v>
      </c>
      <c r="E262" s="205" t="s">
        <v>21</v>
      </c>
      <c r="F262" s="206" t="s">
        <v>1224</v>
      </c>
      <c r="G262" s="203"/>
      <c r="H262" s="205" t="s">
        <v>21</v>
      </c>
      <c r="I262" s="207"/>
      <c r="J262" s="203"/>
      <c r="K262" s="203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186</v>
      </c>
      <c r="AU262" s="212" t="s">
        <v>160</v>
      </c>
      <c r="AV262" s="11" t="s">
        <v>83</v>
      </c>
      <c r="AW262" s="11" t="s">
        <v>38</v>
      </c>
      <c r="AX262" s="11" t="s">
        <v>75</v>
      </c>
      <c r="AY262" s="212" t="s">
        <v>147</v>
      </c>
    </row>
    <row r="263" spans="2:65" s="12" customFormat="1">
      <c r="B263" s="213"/>
      <c r="C263" s="214"/>
      <c r="D263" s="204" t="s">
        <v>186</v>
      </c>
      <c r="E263" s="215" t="s">
        <v>21</v>
      </c>
      <c r="F263" s="216" t="s">
        <v>1232</v>
      </c>
      <c r="G263" s="214"/>
      <c r="H263" s="217">
        <v>71.400000000000006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186</v>
      </c>
      <c r="AU263" s="223" t="s">
        <v>160</v>
      </c>
      <c r="AV263" s="12" t="s">
        <v>85</v>
      </c>
      <c r="AW263" s="12" t="s">
        <v>38</v>
      </c>
      <c r="AX263" s="12" t="s">
        <v>75</v>
      </c>
      <c r="AY263" s="223" t="s">
        <v>147</v>
      </c>
    </row>
    <row r="264" spans="2:65" s="1" customFormat="1" ht="25.5" customHeight="1">
      <c r="B264" s="39"/>
      <c r="C264" s="190" t="s">
        <v>727</v>
      </c>
      <c r="D264" s="190" t="s">
        <v>150</v>
      </c>
      <c r="E264" s="191" t="s">
        <v>1343</v>
      </c>
      <c r="F264" s="192" t="s">
        <v>1344</v>
      </c>
      <c r="G264" s="193" t="s">
        <v>811</v>
      </c>
      <c r="H264" s="194">
        <v>1</v>
      </c>
      <c r="I264" s="195"/>
      <c r="J264" s="196">
        <f>ROUND(I264*H264,2)</f>
        <v>0</v>
      </c>
      <c r="K264" s="192" t="s">
        <v>21</v>
      </c>
      <c r="L264" s="59"/>
      <c r="M264" s="197" t="s">
        <v>21</v>
      </c>
      <c r="N264" s="198" t="s">
        <v>46</v>
      </c>
      <c r="O264" s="40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AR264" s="22" t="s">
        <v>166</v>
      </c>
      <c r="AT264" s="22" t="s">
        <v>150</v>
      </c>
      <c r="AU264" s="22" t="s">
        <v>160</v>
      </c>
      <c r="AY264" s="22" t="s">
        <v>147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22" t="s">
        <v>83</v>
      </c>
      <c r="BK264" s="201">
        <f>ROUND(I264*H264,2)</f>
        <v>0</v>
      </c>
      <c r="BL264" s="22" t="s">
        <v>166</v>
      </c>
      <c r="BM264" s="22" t="s">
        <v>1345</v>
      </c>
    </row>
    <row r="265" spans="2:65" s="11" customFormat="1">
      <c r="B265" s="202"/>
      <c r="C265" s="203"/>
      <c r="D265" s="204" t="s">
        <v>186</v>
      </c>
      <c r="E265" s="205" t="s">
        <v>21</v>
      </c>
      <c r="F265" s="206" t="s">
        <v>1224</v>
      </c>
      <c r="G265" s="203"/>
      <c r="H265" s="205" t="s">
        <v>21</v>
      </c>
      <c r="I265" s="207"/>
      <c r="J265" s="203"/>
      <c r="K265" s="203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186</v>
      </c>
      <c r="AU265" s="212" t="s">
        <v>160</v>
      </c>
      <c r="AV265" s="11" t="s">
        <v>83</v>
      </c>
      <c r="AW265" s="11" t="s">
        <v>38</v>
      </c>
      <c r="AX265" s="11" t="s">
        <v>75</v>
      </c>
      <c r="AY265" s="212" t="s">
        <v>147</v>
      </c>
    </row>
    <row r="266" spans="2:65" s="12" customFormat="1">
      <c r="B266" s="213"/>
      <c r="C266" s="214"/>
      <c r="D266" s="204" t="s">
        <v>186</v>
      </c>
      <c r="E266" s="215" t="s">
        <v>21</v>
      </c>
      <c r="F266" s="216" t="s">
        <v>83</v>
      </c>
      <c r="G266" s="214"/>
      <c r="H266" s="217">
        <v>1</v>
      </c>
      <c r="I266" s="218"/>
      <c r="J266" s="214"/>
      <c r="K266" s="214"/>
      <c r="L266" s="219"/>
      <c r="M266" s="220"/>
      <c r="N266" s="221"/>
      <c r="O266" s="221"/>
      <c r="P266" s="221"/>
      <c r="Q266" s="221"/>
      <c r="R266" s="221"/>
      <c r="S266" s="221"/>
      <c r="T266" s="222"/>
      <c r="AT266" s="223" t="s">
        <v>186</v>
      </c>
      <c r="AU266" s="223" t="s">
        <v>160</v>
      </c>
      <c r="AV266" s="12" t="s">
        <v>85</v>
      </c>
      <c r="AW266" s="12" t="s">
        <v>38</v>
      </c>
      <c r="AX266" s="12" t="s">
        <v>75</v>
      </c>
      <c r="AY266" s="223" t="s">
        <v>147</v>
      </c>
    </row>
    <row r="267" spans="2:65" s="10" customFormat="1" ht="29.85" customHeight="1">
      <c r="B267" s="174"/>
      <c r="C267" s="175"/>
      <c r="D267" s="176" t="s">
        <v>74</v>
      </c>
      <c r="E267" s="188" t="s">
        <v>336</v>
      </c>
      <c r="F267" s="188" t="s">
        <v>337</v>
      </c>
      <c r="G267" s="175"/>
      <c r="H267" s="175"/>
      <c r="I267" s="178"/>
      <c r="J267" s="189">
        <f>BK267</f>
        <v>0</v>
      </c>
      <c r="K267" s="175"/>
      <c r="L267" s="180"/>
      <c r="M267" s="181"/>
      <c r="N267" s="182"/>
      <c r="O267" s="182"/>
      <c r="P267" s="183">
        <f>P268</f>
        <v>0</v>
      </c>
      <c r="Q267" s="182"/>
      <c r="R267" s="183">
        <f>R268</f>
        <v>0</v>
      </c>
      <c r="S267" s="182"/>
      <c r="T267" s="184">
        <f>T268</f>
        <v>0</v>
      </c>
      <c r="AR267" s="185" t="s">
        <v>83</v>
      </c>
      <c r="AT267" s="186" t="s">
        <v>74</v>
      </c>
      <c r="AU267" s="186" t="s">
        <v>83</v>
      </c>
      <c r="AY267" s="185" t="s">
        <v>147</v>
      </c>
      <c r="BK267" s="187">
        <f>BK268</f>
        <v>0</v>
      </c>
    </row>
    <row r="268" spans="2:65" s="1" customFormat="1" ht="16.5" customHeight="1">
      <c r="B268" s="39"/>
      <c r="C268" s="190" t="s">
        <v>731</v>
      </c>
      <c r="D268" s="190" t="s">
        <v>150</v>
      </c>
      <c r="E268" s="191" t="s">
        <v>339</v>
      </c>
      <c r="F268" s="192" t="s">
        <v>340</v>
      </c>
      <c r="G268" s="193" t="s">
        <v>250</v>
      </c>
      <c r="H268" s="194">
        <v>68.391999999999996</v>
      </c>
      <c r="I268" s="195"/>
      <c r="J268" s="196">
        <f>ROUND(I268*H268,2)</f>
        <v>0</v>
      </c>
      <c r="K268" s="192" t="s">
        <v>154</v>
      </c>
      <c r="L268" s="59"/>
      <c r="M268" s="197" t="s">
        <v>21</v>
      </c>
      <c r="N268" s="198" t="s">
        <v>46</v>
      </c>
      <c r="O268" s="40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AR268" s="22" t="s">
        <v>166</v>
      </c>
      <c r="AT268" s="22" t="s">
        <v>150</v>
      </c>
      <c r="AU268" s="22" t="s">
        <v>85</v>
      </c>
      <c r="AY268" s="22" t="s">
        <v>147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22" t="s">
        <v>83</v>
      </c>
      <c r="BK268" s="201">
        <f>ROUND(I268*H268,2)</f>
        <v>0</v>
      </c>
      <c r="BL268" s="22" t="s">
        <v>166</v>
      </c>
      <c r="BM268" s="22" t="s">
        <v>1346</v>
      </c>
    </row>
    <row r="269" spans="2:65" s="10" customFormat="1" ht="29.85" customHeight="1">
      <c r="B269" s="174"/>
      <c r="C269" s="175"/>
      <c r="D269" s="176" t="s">
        <v>74</v>
      </c>
      <c r="E269" s="188" t="s">
        <v>1191</v>
      </c>
      <c r="F269" s="188" t="s">
        <v>1192</v>
      </c>
      <c r="G269" s="175"/>
      <c r="H269" s="175"/>
      <c r="I269" s="178"/>
      <c r="J269" s="189">
        <f>BK269</f>
        <v>0</v>
      </c>
      <c r="K269" s="175"/>
      <c r="L269" s="180"/>
      <c r="M269" s="181"/>
      <c r="N269" s="182"/>
      <c r="O269" s="182"/>
      <c r="P269" s="183">
        <f>SUM(P270:P276)</f>
        <v>0</v>
      </c>
      <c r="Q269" s="182"/>
      <c r="R269" s="183">
        <f>SUM(R270:R276)</f>
        <v>0</v>
      </c>
      <c r="S269" s="182"/>
      <c r="T269" s="184">
        <f>SUM(T270:T276)</f>
        <v>0</v>
      </c>
      <c r="AR269" s="185" t="s">
        <v>83</v>
      </c>
      <c r="AT269" s="186" t="s">
        <v>74</v>
      </c>
      <c r="AU269" s="186" t="s">
        <v>83</v>
      </c>
      <c r="AY269" s="185" t="s">
        <v>147</v>
      </c>
      <c r="BK269" s="187">
        <f>SUM(BK270:BK276)</f>
        <v>0</v>
      </c>
    </row>
    <row r="270" spans="2:65" s="1" customFormat="1" ht="25.5" customHeight="1">
      <c r="B270" s="39"/>
      <c r="C270" s="190" t="s">
        <v>735</v>
      </c>
      <c r="D270" s="190" t="s">
        <v>150</v>
      </c>
      <c r="E270" s="191" t="s">
        <v>1193</v>
      </c>
      <c r="F270" s="192" t="s">
        <v>1194</v>
      </c>
      <c r="G270" s="193" t="s">
        <v>250</v>
      </c>
      <c r="H270" s="194">
        <v>205.02</v>
      </c>
      <c r="I270" s="195"/>
      <c r="J270" s="196">
        <f>ROUND(I270*H270,2)</f>
        <v>0</v>
      </c>
      <c r="K270" s="192" t="s">
        <v>154</v>
      </c>
      <c r="L270" s="59"/>
      <c r="M270" s="197" t="s">
        <v>21</v>
      </c>
      <c r="N270" s="198" t="s">
        <v>46</v>
      </c>
      <c r="O270" s="40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AR270" s="22" t="s">
        <v>166</v>
      </c>
      <c r="AT270" s="22" t="s">
        <v>150</v>
      </c>
      <c r="AU270" s="22" t="s">
        <v>85</v>
      </c>
      <c r="AY270" s="22" t="s">
        <v>147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22" t="s">
        <v>83</v>
      </c>
      <c r="BK270" s="201">
        <f>ROUND(I270*H270,2)</f>
        <v>0</v>
      </c>
      <c r="BL270" s="22" t="s">
        <v>166</v>
      </c>
      <c r="BM270" s="22" t="s">
        <v>1347</v>
      </c>
    </row>
    <row r="271" spans="2:65" s="1" customFormat="1" ht="25.5" customHeight="1">
      <c r="B271" s="39"/>
      <c r="C271" s="190" t="s">
        <v>739</v>
      </c>
      <c r="D271" s="190" t="s">
        <v>150</v>
      </c>
      <c r="E271" s="191" t="s">
        <v>1199</v>
      </c>
      <c r="F271" s="192" t="s">
        <v>1200</v>
      </c>
      <c r="G271" s="193" t="s">
        <v>250</v>
      </c>
      <c r="H271" s="194">
        <v>205.02</v>
      </c>
      <c r="I271" s="195"/>
      <c r="J271" s="196">
        <f>ROUND(I271*H271,2)</f>
        <v>0</v>
      </c>
      <c r="K271" s="192" t="s">
        <v>21</v>
      </c>
      <c r="L271" s="59"/>
      <c r="M271" s="197" t="s">
        <v>21</v>
      </c>
      <c r="N271" s="198" t="s">
        <v>46</v>
      </c>
      <c r="O271" s="40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AR271" s="22" t="s">
        <v>166</v>
      </c>
      <c r="AT271" s="22" t="s">
        <v>150</v>
      </c>
      <c r="AU271" s="22" t="s">
        <v>85</v>
      </c>
      <c r="AY271" s="22" t="s">
        <v>147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22" t="s">
        <v>83</v>
      </c>
      <c r="BK271" s="201">
        <f>ROUND(I271*H271,2)</f>
        <v>0</v>
      </c>
      <c r="BL271" s="22" t="s">
        <v>166</v>
      </c>
      <c r="BM271" s="22" t="s">
        <v>1348</v>
      </c>
    </row>
    <row r="272" spans="2:65" s="1" customFormat="1" ht="25.5" customHeight="1">
      <c r="B272" s="39"/>
      <c r="C272" s="190" t="s">
        <v>745</v>
      </c>
      <c r="D272" s="190" t="s">
        <v>150</v>
      </c>
      <c r="E272" s="191" t="s">
        <v>1202</v>
      </c>
      <c r="F272" s="192" t="s">
        <v>1203</v>
      </c>
      <c r="G272" s="193" t="s">
        <v>250</v>
      </c>
      <c r="H272" s="194">
        <v>205.02</v>
      </c>
      <c r="I272" s="195"/>
      <c r="J272" s="196">
        <f>ROUND(I272*H272,2)</f>
        <v>0</v>
      </c>
      <c r="K272" s="192" t="s">
        <v>21</v>
      </c>
      <c r="L272" s="59"/>
      <c r="M272" s="197" t="s">
        <v>21</v>
      </c>
      <c r="N272" s="198" t="s">
        <v>46</v>
      </c>
      <c r="O272" s="40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AR272" s="22" t="s">
        <v>166</v>
      </c>
      <c r="AT272" s="22" t="s">
        <v>150</v>
      </c>
      <c r="AU272" s="22" t="s">
        <v>85</v>
      </c>
      <c r="AY272" s="22" t="s">
        <v>147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22" t="s">
        <v>83</v>
      </c>
      <c r="BK272" s="201">
        <f>ROUND(I272*H272,2)</f>
        <v>0</v>
      </c>
      <c r="BL272" s="22" t="s">
        <v>166</v>
      </c>
      <c r="BM272" s="22" t="s">
        <v>1349</v>
      </c>
    </row>
    <row r="273" spans="2:65" s="1" customFormat="1" ht="38.25" customHeight="1">
      <c r="B273" s="39"/>
      <c r="C273" s="190" t="s">
        <v>749</v>
      </c>
      <c r="D273" s="190" t="s">
        <v>150</v>
      </c>
      <c r="E273" s="191" t="s">
        <v>1350</v>
      </c>
      <c r="F273" s="192" t="s">
        <v>1351</v>
      </c>
      <c r="G273" s="193" t="s">
        <v>250</v>
      </c>
      <c r="H273" s="194">
        <v>2.8559999999999999</v>
      </c>
      <c r="I273" s="195"/>
      <c r="J273" s="196">
        <f>ROUND(I273*H273,2)</f>
        <v>0</v>
      </c>
      <c r="K273" s="192" t="s">
        <v>154</v>
      </c>
      <c r="L273" s="59"/>
      <c r="M273" s="197" t="s">
        <v>21</v>
      </c>
      <c r="N273" s="198" t="s">
        <v>46</v>
      </c>
      <c r="O273" s="40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AR273" s="22" t="s">
        <v>166</v>
      </c>
      <c r="AT273" s="22" t="s">
        <v>150</v>
      </c>
      <c r="AU273" s="22" t="s">
        <v>85</v>
      </c>
      <c r="AY273" s="22" t="s">
        <v>147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22" t="s">
        <v>83</v>
      </c>
      <c r="BK273" s="201">
        <f>ROUND(I273*H273,2)</f>
        <v>0</v>
      </c>
      <c r="BL273" s="22" t="s">
        <v>166</v>
      </c>
      <c r="BM273" s="22" t="s">
        <v>1352</v>
      </c>
    </row>
    <row r="274" spans="2:65" s="12" customFormat="1">
      <c r="B274" s="213"/>
      <c r="C274" s="214"/>
      <c r="D274" s="204" t="s">
        <v>186</v>
      </c>
      <c r="E274" s="215" t="s">
        <v>21</v>
      </c>
      <c r="F274" s="216" t="s">
        <v>1353</v>
      </c>
      <c r="G274" s="214"/>
      <c r="H274" s="217">
        <v>2.8559999999999999</v>
      </c>
      <c r="I274" s="218"/>
      <c r="J274" s="214"/>
      <c r="K274" s="214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186</v>
      </c>
      <c r="AU274" s="223" t="s">
        <v>85</v>
      </c>
      <c r="AV274" s="12" t="s">
        <v>85</v>
      </c>
      <c r="AW274" s="12" t="s">
        <v>38</v>
      </c>
      <c r="AX274" s="12" t="s">
        <v>75</v>
      </c>
      <c r="AY274" s="223" t="s">
        <v>147</v>
      </c>
    </row>
    <row r="275" spans="2:65" s="1" customFormat="1" ht="25.5" customHeight="1">
      <c r="B275" s="39"/>
      <c r="C275" s="190" t="s">
        <v>715</v>
      </c>
      <c r="D275" s="190" t="s">
        <v>150</v>
      </c>
      <c r="E275" s="191" t="s">
        <v>1354</v>
      </c>
      <c r="F275" s="192" t="s">
        <v>249</v>
      </c>
      <c r="G275" s="193" t="s">
        <v>250</v>
      </c>
      <c r="H275" s="194">
        <v>202.16399999999999</v>
      </c>
      <c r="I275" s="195"/>
      <c r="J275" s="196">
        <f>ROUND(I275*H275,2)</f>
        <v>0</v>
      </c>
      <c r="K275" s="192" t="s">
        <v>154</v>
      </c>
      <c r="L275" s="59"/>
      <c r="M275" s="197" t="s">
        <v>21</v>
      </c>
      <c r="N275" s="198" t="s">
        <v>46</v>
      </c>
      <c r="O275" s="40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AR275" s="22" t="s">
        <v>166</v>
      </c>
      <c r="AT275" s="22" t="s">
        <v>150</v>
      </c>
      <c r="AU275" s="22" t="s">
        <v>85</v>
      </c>
      <c r="AY275" s="22" t="s">
        <v>147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22" t="s">
        <v>83</v>
      </c>
      <c r="BK275" s="201">
        <f>ROUND(I275*H275,2)</f>
        <v>0</v>
      </c>
      <c r="BL275" s="22" t="s">
        <v>166</v>
      </c>
      <c r="BM275" s="22" t="s">
        <v>1355</v>
      </c>
    </row>
    <row r="276" spans="2:65" s="12" customFormat="1">
      <c r="B276" s="213"/>
      <c r="C276" s="214"/>
      <c r="D276" s="204" t="s">
        <v>186</v>
      </c>
      <c r="E276" s="215" t="s">
        <v>21</v>
      </c>
      <c r="F276" s="216" t="s">
        <v>1356</v>
      </c>
      <c r="G276" s="214"/>
      <c r="H276" s="217">
        <v>202.16399999999999</v>
      </c>
      <c r="I276" s="218"/>
      <c r="J276" s="214"/>
      <c r="K276" s="214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186</v>
      </c>
      <c r="AU276" s="223" t="s">
        <v>85</v>
      </c>
      <c r="AV276" s="12" t="s">
        <v>85</v>
      </c>
      <c r="AW276" s="12" t="s">
        <v>38</v>
      </c>
      <c r="AX276" s="12" t="s">
        <v>75</v>
      </c>
      <c r="AY276" s="223" t="s">
        <v>147</v>
      </c>
    </row>
    <row r="277" spans="2:65" s="10" customFormat="1" ht="37.35" customHeight="1">
      <c r="B277" s="174"/>
      <c r="C277" s="175"/>
      <c r="D277" s="176" t="s">
        <v>74</v>
      </c>
      <c r="E277" s="177" t="s">
        <v>342</v>
      </c>
      <c r="F277" s="177" t="s">
        <v>343</v>
      </c>
      <c r="G277" s="175"/>
      <c r="H277" s="175"/>
      <c r="I277" s="178"/>
      <c r="J277" s="179">
        <f>BK277</f>
        <v>0</v>
      </c>
      <c r="K277" s="175"/>
      <c r="L277" s="180"/>
      <c r="M277" s="181"/>
      <c r="N277" s="182"/>
      <c r="O277" s="182"/>
      <c r="P277" s="183">
        <f>P278</f>
        <v>0</v>
      </c>
      <c r="Q277" s="182"/>
      <c r="R277" s="183">
        <f>R278</f>
        <v>0.90054999999999996</v>
      </c>
      <c r="S277" s="182"/>
      <c r="T277" s="184">
        <f>T278</f>
        <v>0</v>
      </c>
      <c r="AR277" s="185" t="s">
        <v>85</v>
      </c>
      <c r="AT277" s="186" t="s">
        <v>74</v>
      </c>
      <c r="AU277" s="186" t="s">
        <v>75</v>
      </c>
      <c r="AY277" s="185" t="s">
        <v>147</v>
      </c>
      <c r="BK277" s="187">
        <f>BK278</f>
        <v>0</v>
      </c>
    </row>
    <row r="278" spans="2:65" s="10" customFormat="1" ht="19.899999999999999" customHeight="1">
      <c r="B278" s="174"/>
      <c r="C278" s="175"/>
      <c r="D278" s="176" t="s">
        <v>74</v>
      </c>
      <c r="E278" s="188" t="s">
        <v>344</v>
      </c>
      <c r="F278" s="188" t="s">
        <v>345</v>
      </c>
      <c r="G278" s="175"/>
      <c r="H278" s="175"/>
      <c r="I278" s="178"/>
      <c r="J278" s="189">
        <f>BK278</f>
        <v>0</v>
      </c>
      <c r="K278" s="175"/>
      <c r="L278" s="180"/>
      <c r="M278" s="181"/>
      <c r="N278" s="182"/>
      <c r="O278" s="182"/>
      <c r="P278" s="183">
        <f>SUM(P279:P301)</f>
        <v>0</v>
      </c>
      <c r="Q278" s="182"/>
      <c r="R278" s="183">
        <f>SUM(R279:R301)</f>
        <v>0.90054999999999996</v>
      </c>
      <c r="S278" s="182"/>
      <c r="T278" s="184">
        <f>SUM(T279:T301)</f>
        <v>0</v>
      </c>
      <c r="AR278" s="185" t="s">
        <v>85</v>
      </c>
      <c r="AT278" s="186" t="s">
        <v>74</v>
      </c>
      <c r="AU278" s="186" t="s">
        <v>83</v>
      </c>
      <c r="AY278" s="185" t="s">
        <v>147</v>
      </c>
      <c r="BK278" s="187">
        <f>SUM(BK279:BK301)</f>
        <v>0</v>
      </c>
    </row>
    <row r="279" spans="2:65" s="1" customFormat="1" ht="25.5" customHeight="1">
      <c r="B279" s="39"/>
      <c r="C279" s="190" t="s">
        <v>743</v>
      </c>
      <c r="D279" s="190" t="s">
        <v>150</v>
      </c>
      <c r="E279" s="191" t="s">
        <v>347</v>
      </c>
      <c r="F279" s="192" t="s">
        <v>348</v>
      </c>
      <c r="G279" s="193" t="s">
        <v>349</v>
      </c>
      <c r="H279" s="194">
        <v>849</v>
      </c>
      <c r="I279" s="195"/>
      <c r="J279" s="196">
        <f>ROUND(I279*H279,2)</f>
        <v>0</v>
      </c>
      <c r="K279" s="192" t="s">
        <v>154</v>
      </c>
      <c r="L279" s="59"/>
      <c r="M279" s="197" t="s">
        <v>21</v>
      </c>
      <c r="N279" s="198" t="s">
        <v>46</v>
      </c>
      <c r="O279" s="40"/>
      <c r="P279" s="199">
        <f>O279*H279</f>
        <v>0</v>
      </c>
      <c r="Q279" s="199">
        <v>6.0000000000000002E-5</v>
      </c>
      <c r="R279" s="199">
        <f>Q279*H279</f>
        <v>5.0939999999999999E-2</v>
      </c>
      <c r="S279" s="199">
        <v>0</v>
      </c>
      <c r="T279" s="200">
        <f>S279*H279</f>
        <v>0</v>
      </c>
      <c r="AR279" s="22" t="s">
        <v>232</v>
      </c>
      <c r="AT279" s="22" t="s">
        <v>150</v>
      </c>
      <c r="AU279" s="22" t="s">
        <v>85</v>
      </c>
      <c r="AY279" s="22" t="s">
        <v>147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22" t="s">
        <v>83</v>
      </c>
      <c r="BK279" s="201">
        <f>ROUND(I279*H279,2)</f>
        <v>0</v>
      </c>
      <c r="BL279" s="22" t="s">
        <v>232</v>
      </c>
      <c r="BM279" s="22" t="s">
        <v>1357</v>
      </c>
    </row>
    <row r="280" spans="2:65" s="11" customFormat="1">
      <c r="B280" s="202"/>
      <c r="C280" s="203"/>
      <c r="D280" s="204" t="s">
        <v>186</v>
      </c>
      <c r="E280" s="205" t="s">
        <v>21</v>
      </c>
      <c r="F280" s="206" t="s">
        <v>1358</v>
      </c>
      <c r="G280" s="203"/>
      <c r="H280" s="205" t="s">
        <v>21</v>
      </c>
      <c r="I280" s="207"/>
      <c r="J280" s="203"/>
      <c r="K280" s="203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186</v>
      </c>
      <c r="AU280" s="212" t="s">
        <v>85</v>
      </c>
      <c r="AV280" s="11" t="s">
        <v>83</v>
      </c>
      <c r="AW280" s="11" t="s">
        <v>38</v>
      </c>
      <c r="AX280" s="11" t="s">
        <v>75</v>
      </c>
      <c r="AY280" s="212" t="s">
        <v>147</v>
      </c>
    </row>
    <row r="281" spans="2:65" s="12" customFormat="1">
      <c r="B281" s="213"/>
      <c r="C281" s="214"/>
      <c r="D281" s="204" t="s">
        <v>186</v>
      </c>
      <c r="E281" s="215" t="s">
        <v>21</v>
      </c>
      <c r="F281" s="216" t="s">
        <v>1359</v>
      </c>
      <c r="G281" s="214"/>
      <c r="H281" s="217">
        <v>849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186</v>
      </c>
      <c r="AU281" s="223" t="s">
        <v>85</v>
      </c>
      <c r="AV281" s="12" t="s">
        <v>85</v>
      </c>
      <c r="AW281" s="12" t="s">
        <v>38</v>
      </c>
      <c r="AX281" s="12" t="s">
        <v>75</v>
      </c>
      <c r="AY281" s="223" t="s">
        <v>147</v>
      </c>
    </row>
    <row r="282" spans="2:65" s="1" customFormat="1" ht="16.5" customHeight="1">
      <c r="B282" s="39"/>
      <c r="C282" s="228" t="s">
        <v>759</v>
      </c>
      <c r="D282" s="228" t="s">
        <v>332</v>
      </c>
      <c r="E282" s="229" t="s">
        <v>354</v>
      </c>
      <c r="F282" s="230" t="s">
        <v>355</v>
      </c>
      <c r="G282" s="231" t="s">
        <v>312</v>
      </c>
      <c r="H282" s="232">
        <v>44</v>
      </c>
      <c r="I282" s="233"/>
      <c r="J282" s="234">
        <f>ROUND(I282*H282,2)</f>
        <v>0</v>
      </c>
      <c r="K282" s="230" t="s">
        <v>154</v>
      </c>
      <c r="L282" s="235"/>
      <c r="M282" s="236" t="s">
        <v>21</v>
      </c>
      <c r="N282" s="237" t="s">
        <v>46</v>
      </c>
      <c r="O282" s="40"/>
      <c r="P282" s="199">
        <f>O282*H282</f>
        <v>0</v>
      </c>
      <c r="Q282" s="199">
        <v>4.1099999999999999E-3</v>
      </c>
      <c r="R282" s="199">
        <f>Q282*H282</f>
        <v>0.18084</v>
      </c>
      <c r="S282" s="199">
        <v>0</v>
      </c>
      <c r="T282" s="200">
        <f>S282*H282</f>
        <v>0</v>
      </c>
      <c r="AR282" s="22" t="s">
        <v>356</v>
      </c>
      <c r="AT282" s="22" t="s">
        <v>332</v>
      </c>
      <c r="AU282" s="22" t="s">
        <v>85</v>
      </c>
      <c r="AY282" s="22" t="s">
        <v>147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22" t="s">
        <v>83</v>
      </c>
      <c r="BK282" s="201">
        <f>ROUND(I282*H282,2)</f>
        <v>0</v>
      </c>
      <c r="BL282" s="22" t="s">
        <v>232</v>
      </c>
      <c r="BM282" s="22" t="s">
        <v>1360</v>
      </c>
    </row>
    <row r="283" spans="2:65" s="11" customFormat="1">
      <c r="B283" s="202"/>
      <c r="C283" s="203"/>
      <c r="D283" s="204" t="s">
        <v>186</v>
      </c>
      <c r="E283" s="205" t="s">
        <v>21</v>
      </c>
      <c r="F283" s="206" t="s">
        <v>358</v>
      </c>
      <c r="G283" s="203"/>
      <c r="H283" s="205" t="s">
        <v>21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186</v>
      </c>
      <c r="AU283" s="212" t="s">
        <v>85</v>
      </c>
      <c r="AV283" s="11" t="s">
        <v>83</v>
      </c>
      <c r="AW283" s="11" t="s">
        <v>38</v>
      </c>
      <c r="AX283" s="11" t="s">
        <v>75</v>
      </c>
      <c r="AY283" s="212" t="s">
        <v>147</v>
      </c>
    </row>
    <row r="284" spans="2:65" s="12" customFormat="1">
      <c r="B284" s="213"/>
      <c r="C284" s="214"/>
      <c r="D284" s="204" t="s">
        <v>186</v>
      </c>
      <c r="E284" s="215" t="s">
        <v>21</v>
      </c>
      <c r="F284" s="216" t="s">
        <v>1361</v>
      </c>
      <c r="G284" s="214"/>
      <c r="H284" s="217">
        <v>20.8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186</v>
      </c>
      <c r="AU284" s="223" t="s">
        <v>85</v>
      </c>
      <c r="AV284" s="12" t="s">
        <v>85</v>
      </c>
      <c r="AW284" s="12" t="s">
        <v>38</v>
      </c>
      <c r="AX284" s="12" t="s">
        <v>75</v>
      </c>
      <c r="AY284" s="223" t="s">
        <v>147</v>
      </c>
    </row>
    <row r="285" spans="2:65" s="12" customFormat="1">
      <c r="B285" s="213"/>
      <c r="C285" s="214"/>
      <c r="D285" s="204" t="s">
        <v>186</v>
      </c>
      <c r="E285" s="215" t="s">
        <v>21</v>
      </c>
      <c r="F285" s="216" t="s">
        <v>1362</v>
      </c>
      <c r="G285" s="214"/>
      <c r="H285" s="217">
        <v>21.2</v>
      </c>
      <c r="I285" s="218"/>
      <c r="J285" s="214"/>
      <c r="K285" s="214"/>
      <c r="L285" s="219"/>
      <c r="M285" s="220"/>
      <c r="N285" s="221"/>
      <c r="O285" s="221"/>
      <c r="P285" s="221"/>
      <c r="Q285" s="221"/>
      <c r="R285" s="221"/>
      <c r="S285" s="221"/>
      <c r="T285" s="222"/>
      <c r="AT285" s="223" t="s">
        <v>186</v>
      </c>
      <c r="AU285" s="223" t="s">
        <v>85</v>
      </c>
      <c r="AV285" s="12" t="s">
        <v>85</v>
      </c>
      <c r="AW285" s="12" t="s">
        <v>38</v>
      </c>
      <c r="AX285" s="12" t="s">
        <v>75</v>
      </c>
      <c r="AY285" s="223" t="s">
        <v>147</v>
      </c>
    </row>
    <row r="286" spans="2:65" s="12" customFormat="1">
      <c r="B286" s="213"/>
      <c r="C286" s="214"/>
      <c r="D286" s="204" t="s">
        <v>186</v>
      </c>
      <c r="E286" s="215" t="s">
        <v>21</v>
      </c>
      <c r="F286" s="216" t="s">
        <v>1363</v>
      </c>
      <c r="G286" s="214"/>
      <c r="H286" s="217">
        <v>2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186</v>
      </c>
      <c r="AU286" s="223" t="s">
        <v>85</v>
      </c>
      <c r="AV286" s="12" t="s">
        <v>85</v>
      </c>
      <c r="AW286" s="12" t="s">
        <v>38</v>
      </c>
      <c r="AX286" s="12" t="s">
        <v>75</v>
      </c>
      <c r="AY286" s="223" t="s">
        <v>147</v>
      </c>
    </row>
    <row r="287" spans="2:65" s="1" customFormat="1" ht="16.5" customHeight="1">
      <c r="B287" s="39"/>
      <c r="C287" s="228" t="s">
        <v>763</v>
      </c>
      <c r="D287" s="228" t="s">
        <v>332</v>
      </c>
      <c r="E287" s="229" t="s">
        <v>361</v>
      </c>
      <c r="F287" s="230" t="s">
        <v>362</v>
      </c>
      <c r="G287" s="231" t="s">
        <v>312</v>
      </c>
      <c r="H287" s="232">
        <v>105.6</v>
      </c>
      <c r="I287" s="233"/>
      <c r="J287" s="234">
        <f>ROUND(I287*H287,2)</f>
        <v>0</v>
      </c>
      <c r="K287" s="230" t="s">
        <v>154</v>
      </c>
      <c r="L287" s="235"/>
      <c r="M287" s="236" t="s">
        <v>21</v>
      </c>
      <c r="N287" s="237" t="s">
        <v>46</v>
      </c>
      <c r="O287" s="40"/>
      <c r="P287" s="199">
        <f>O287*H287</f>
        <v>0</v>
      </c>
      <c r="Q287" s="199">
        <v>5.9500000000000004E-3</v>
      </c>
      <c r="R287" s="199">
        <f>Q287*H287</f>
        <v>0.62831999999999999</v>
      </c>
      <c r="S287" s="199">
        <v>0</v>
      </c>
      <c r="T287" s="200">
        <f>S287*H287</f>
        <v>0</v>
      </c>
      <c r="AR287" s="22" t="s">
        <v>356</v>
      </c>
      <c r="AT287" s="22" t="s">
        <v>332</v>
      </c>
      <c r="AU287" s="22" t="s">
        <v>85</v>
      </c>
      <c r="AY287" s="22" t="s">
        <v>147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22" t="s">
        <v>83</v>
      </c>
      <c r="BK287" s="201">
        <f>ROUND(I287*H287,2)</f>
        <v>0</v>
      </c>
      <c r="BL287" s="22" t="s">
        <v>232</v>
      </c>
      <c r="BM287" s="22" t="s">
        <v>1364</v>
      </c>
    </row>
    <row r="288" spans="2:65" s="11" customFormat="1">
      <c r="B288" s="202"/>
      <c r="C288" s="203"/>
      <c r="D288" s="204" t="s">
        <v>186</v>
      </c>
      <c r="E288" s="205" t="s">
        <v>21</v>
      </c>
      <c r="F288" s="206" t="s">
        <v>364</v>
      </c>
      <c r="G288" s="203"/>
      <c r="H288" s="205" t="s">
        <v>21</v>
      </c>
      <c r="I288" s="207"/>
      <c r="J288" s="203"/>
      <c r="K288" s="203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186</v>
      </c>
      <c r="AU288" s="212" t="s">
        <v>85</v>
      </c>
      <c r="AV288" s="11" t="s">
        <v>83</v>
      </c>
      <c r="AW288" s="11" t="s">
        <v>38</v>
      </c>
      <c r="AX288" s="11" t="s">
        <v>75</v>
      </c>
      <c r="AY288" s="212" t="s">
        <v>147</v>
      </c>
    </row>
    <row r="289" spans="2:65" s="12" customFormat="1">
      <c r="B289" s="213"/>
      <c r="C289" s="214"/>
      <c r="D289" s="204" t="s">
        <v>186</v>
      </c>
      <c r="E289" s="215" t="s">
        <v>21</v>
      </c>
      <c r="F289" s="216" t="s">
        <v>1365</v>
      </c>
      <c r="G289" s="214"/>
      <c r="H289" s="217">
        <v>105.6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186</v>
      </c>
      <c r="AU289" s="223" t="s">
        <v>85</v>
      </c>
      <c r="AV289" s="12" t="s">
        <v>85</v>
      </c>
      <c r="AW289" s="12" t="s">
        <v>38</v>
      </c>
      <c r="AX289" s="12" t="s">
        <v>75</v>
      </c>
      <c r="AY289" s="223" t="s">
        <v>147</v>
      </c>
    </row>
    <row r="290" spans="2:65" s="1" customFormat="1" ht="16.5" customHeight="1">
      <c r="B290" s="39"/>
      <c r="C290" s="228" t="s">
        <v>768</v>
      </c>
      <c r="D290" s="228" t="s">
        <v>332</v>
      </c>
      <c r="E290" s="229" t="s">
        <v>367</v>
      </c>
      <c r="F290" s="230" t="s">
        <v>368</v>
      </c>
      <c r="G290" s="231" t="s">
        <v>349</v>
      </c>
      <c r="H290" s="232">
        <v>40.450000000000003</v>
      </c>
      <c r="I290" s="233"/>
      <c r="J290" s="234">
        <f>ROUND(I290*H290,2)</f>
        <v>0</v>
      </c>
      <c r="K290" s="230" t="s">
        <v>21</v>
      </c>
      <c r="L290" s="235"/>
      <c r="M290" s="236" t="s">
        <v>21</v>
      </c>
      <c r="N290" s="237" t="s">
        <v>46</v>
      </c>
      <c r="O290" s="40"/>
      <c r="P290" s="199">
        <f>O290*H290</f>
        <v>0</v>
      </c>
      <c r="Q290" s="199">
        <v>1E-3</v>
      </c>
      <c r="R290" s="199">
        <f>Q290*H290</f>
        <v>4.0450000000000007E-2</v>
      </c>
      <c r="S290" s="199">
        <v>0</v>
      </c>
      <c r="T290" s="200">
        <f>S290*H290</f>
        <v>0</v>
      </c>
      <c r="AR290" s="22" t="s">
        <v>356</v>
      </c>
      <c r="AT290" s="22" t="s">
        <v>332</v>
      </c>
      <c r="AU290" s="22" t="s">
        <v>85</v>
      </c>
      <c r="AY290" s="22" t="s">
        <v>147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22" t="s">
        <v>83</v>
      </c>
      <c r="BK290" s="201">
        <f>ROUND(I290*H290,2)</f>
        <v>0</v>
      </c>
      <c r="BL290" s="22" t="s">
        <v>232</v>
      </c>
      <c r="BM290" s="22" t="s">
        <v>1366</v>
      </c>
    </row>
    <row r="291" spans="2:65" s="11" customFormat="1">
      <c r="B291" s="202"/>
      <c r="C291" s="203"/>
      <c r="D291" s="204" t="s">
        <v>186</v>
      </c>
      <c r="E291" s="205" t="s">
        <v>21</v>
      </c>
      <c r="F291" s="206" t="s">
        <v>1367</v>
      </c>
      <c r="G291" s="203"/>
      <c r="H291" s="205" t="s">
        <v>21</v>
      </c>
      <c r="I291" s="207"/>
      <c r="J291" s="203"/>
      <c r="K291" s="203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186</v>
      </c>
      <c r="AU291" s="212" t="s">
        <v>85</v>
      </c>
      <c r="AV291" s="11" t="s">
        <v>83</v>
      </c>
      <c r="AW291" s="11" t="s">
        <v>38</v>
      </c>
      <c r="AX291" s="11" t="s">
        <v>75</v>
      </c>
      <c r="AY291" s="212" t="s">
        <v>147</v>
      </c>
    </row>
    <row r="292" spans="2:65" s="12" customFormat="1">
      <c r="B292" s="213"/>
      <c r="C292" s="214"/>
      <c r="D292" s="204" t="s">
        <v>186</v>
      </c>
      <c r="E292" s="215" t="s">
        <v>21</v>
      </c>
      <c r="F292" s="216" t="s">
        <v>1368</v>
      </c>
      <c r="G292" s="214"/>
      <c r="H292" s="217">
        <v>40.450000000000003</v>
      </c>
      <c r="I292" s="218"/>
      <c r="J292" s="214"/>
      <c r="K292" s="214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186</v>
      </c>
      <c r="AU292" s="223" t="s">
        <v>85</v>
      </c>
      <c r="AV292" s="12" t="s">
        <v>85</v>
      </c>
      <c r="AW292" s="12" t="s">
        <v>38</v>
      </c>
      <c r="AX292" s="12" t="s">
        <v>75</v>
      </c>
      <c r="AY292" s="223" t="s">
        <v>147</v>
      </c>
    </row>
    <row r="293" spans="2:65" s="1" customFormat="1" ht="16.5" customHeight="1">
      <c r="B293" s="39"/>
      <c r="C293" s="190" t="s">
        <v>774</v>
      </c>
      <c r="D293" s="190" t="s">
        <v>150</v>
      </c>
      <c r="E293" s="191" t="s">
        <v>1369</v>
      </c>
      <c r="F293" s="192" t="s">
        <v>373</v>
      </c>
      <c r="G293" s="193" t="s">
        <v>349</v>
      </c>
      <c r="H293" s="194">
        <v>849</v>
      </c>
      <c r="I293" s="195"/>
      <c r="J293" s="196">
        <f>ROUND(I293*H293,2)</f>
        <v>0</v>
      </c>
      <c r="K293" s="192" t="s">
        <v>21</v>
      </c>
      <c r="L293" s="59"/>
      <c r="M293" s="197" t="s">
        <v>21</v>
      </c>
      <c r="N293" s="198" t="s">
        <v>46</v>
      </c>
      <c r="O293" s="40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AR293" s="22" t="s">
        <v>232</v>
      </c>
      <c r="AT293" s="22" t="s">
        <v>150</v>
      </c>
      <c r="AU293" s="22" t="s">
        <v>85</v>
      </c>
      <c r="AY293" s="22" t="s">
        <v>147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22" t="s">
        <v>83</v>
      </c>
      <c r="BK293" s="201">
        <f>ROUND(I293*H293,2)</f>
        <v>0</v>
      </c>
      <c r="BL293" s="22" t="s">
        <v>232</v>
      </c>
      <c r="BM293" s="22" t="s">
        <v>1370</v>
      </c>
    </row>
    <row r="294" spans="2:65" s="11" customFormat="1">
      <c r="B294" s="202"/>
      <c r="C294" s="203"/>
      <c r="D294" s="204" t="s">
        <v>186</v>
      </c>
      <c r="E294" s="205" t="s">
        <v>21</v>
      </c>
      <c r="F294" s="206" t="s">
        <v>375</v>
      </c>
      <c r="G294" s="203"/>
      <c r="H294" s="205" t="s">
        <v>21</v>
      </c>
      <c r="I294" s="207"/>
      <c r="J294" s="203"/>
      <c r="K294" s="203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186</v>
      </c>
      <c r="AU294" s="212" t="s">
        <v>85</v>
      </c>
      <c r="AV294" s="11" t="s">
        <v>83</v>
      </c>
      <c r="AW294" s="11" t="s">
        <v>38</v>
      </c>
      <c r="AX294" s="11" t="s">
        <v>75</v>
      </c>
      <c r="AY294" s="212" t="s">
        <v>147</v>
      </c>
    </row>
    <row r="295" spans="2:65" s="12" customFormat="1">
      <c r="B295" s="213"/>
      <c r="C295" s="214"/>
      <c r="D295" s="204" t="s">
        <v>186</v>
      </c>
      <c r="E295" s="215" t="s">
        <v>21</v>
      </c>
      <c r="F295" s="216" t="s">
        <v>1371</v>
      </c>
      <c r="G295" s="214"/>
      <c r="H295" s="217">
        <v>849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186</v>
      </c>
      <c r="AU295" s="223" t="s">
        <v>85</v>
      </c>
      <c r="AV295" s="12" t="s">
        <v>85</v>
      </c>
      <c r="AW295" s="12" t="s">
        <v>38</v>
      </c>
      <c r="AX295" s="12" t="s">
        <v>75</v>
      </c>
      <c r="AY295" s="223" t="s">
        <v>147</v>
      </c>
    </row>
    <row r="296" spans="2:65" s="1" customFormat="1" ht="25.5" customHeight="1">
      <c r="B296" s="39"/>
      <c r="C296" s="190" t="s">
        <v>778</v>
      </c>
      <c r="D296" s="190" t="s">
        <v>150</v>
      </c>
      <c r="E296" s="191" t="s">
        <v>1372</v>
      </c>
      <c r="F296" s="192" t="s">
        <v>1373</v>
      </c>
      <c r="G296" s="193" t="s">
        <v>349</v>
      </c>
      <c r="H296" s="194">
        <v>2</v>
      </c>
      <c r="I296" s="195"/>
      <c r="J296" s="196">
        <f>ROUND(I296*H296,2)</f>
        <v>0</v>
      </c>
      <c r="K296" s="192" t="s">
        <v>21</v>
      </c>
      <c r="L296" s="59"/>
      <c r="M296" s="197" t="s">
        <v>21</v>
      </c>
      <c r="N296" s="198" t="s">
        <v>46</v>
      </c>
      <c r="O296" s="40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AR296" s="22" t="s">
        <v>232</v>
      </c>
      <c r="AT296" s="22" t="s">
        <v>150</v>
      </c>
      <c r="AU296" s="22" t="s">
        <v>85</v>
      </c>
      <c r="AY296" s="22" t="s">
        <v>147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22" t="s">
        <v>83</v>
      </c>
      <c r="BK296" s="201">
        <f>ROUND(I296*H296,2)</f>
        <v>0</v>
      </c>
      <c r="BL296" s="22" t="s">
        <v>232</v>
      </c>
      <c r="BM296" s="22" t="s">
        <v>1374</v>
      </c>
    </row>
    <row r="297" spans="2:65" s="1" customFormat="1" ht="25.5" customHeight="1">
      <c r="B297" s="39"/>
      <c r="C297" s="190" t="s">
        <v>783</v>
      </c>
      <c r="D297" s="190" t="s">
        <v>150</v>
      </c>
      <c r="E297" s="191" t="s">
        <v>1375</v>
      </c>
      <c r="F297" s="192" t="s">
        <v>379</v>
      </c>
      <c r="G297" s="193" t="s">
        <v>268</v>
      </c>
      <c r="H297" s="194">
        <v>288</v>
      </c>
      <c r="I297" s="195"/>
      <c r="J297" s="196">
        <f>ROUND(I297*H297,2)</f>
        <v>0</v>
      </c>
      <c r="K297" s="192" t="s">
        <v>21</v>
      </c>
      <c r="L297" s="59"/>
      <c r="M297" s="197" t="s">
        <v>21</v>
      </c>
      <c r="N297" s="198" t="s">
        <v>46</v>
      </c>
      <c r="O297" s="40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AR297" s="22" t="s">
        <v>232</v>
      </c>
      <c r="AT297" s="22" t="s">
        <v>150</v>
      </c>
      <c r="AU297" s="22" t="s">
        <v>85</v>
      </c>
      <c r="AY297" s="22" t="s">
        <v>147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22" t="s">
        <v>83</v>
      </c>
      <c r="BK297" s="201">
        <f>ROUND(I297*H297,2)</f>
        <v>0</v>
      </c>
      <c r="BL297" s="22" t="s">
        <v>232</v>
      </c>
      <c r="BM297" s="22" t="s">
        <v>1376</v>
      </c>
    </row>
    <row r="298" spans="2:65" s="12" customFormat="1">
      <c r="B298" s="213"/>
      <c r="C298" s="214"/>
      <c r="D298" s="204" t="s">
        <v>186</v>
      </c>
      <c r="E298" s="215" t="s">
        <v>21</v>
      </c>
      <c r="F298" s="216" t="s">
        <v>1377</v>
      </c>
      <c r="G298" s="214"/>
      <c r="H298" s="217">
        <v>288</v>
      </c>
      <c r="I298" s="218"/>
      <c r="J298" s="214"/>
      <c r="K298" s="214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186</v>
      </c>
      <c r="AU298" s="223" t="s">
        <v>85</v>
      </c>
      <c r="AV298" s="12" t="s">
        <v>85</v>
      </c>
      <c r="AW298" s="12" t="s">
        <v>38</v>
      </c>
      <c r="AX298" s="12" t="s">
        <v>75</v>
      </c>
      <c r="AY298" s="223" t="s">
        <v>147</v>
      </c>
    </row>
    <row r="299" spans="2:65" s="1" customFormat="1" ht="16.5" customHeight="1">
      <c r="B299" s="39"/>
      <c r="C299" s="190" t="s">
        <v>790</v>
      </c>
      <c r="D299" s="190" t="s">
        <v>150</v>
      </c>
      <c r="E299" s="191" t="s">
        <v>1378</v>
      </c>
      <c r="F299" s="192" t="s">
        <v>1379</v>
      </c>
      <c r="G299" s="193" t="s">
        <v>268</v>
      </c>
      <c r="H299" s="194">
        <v>36</v>
      </c>
      <c r="I299" s="195"/>
      <c r="J299" s="196">
        <f>ROUND(I299*H299,2)</f>
        <v>0</v>
      </c>
      <c r="K299" s="192" t="s">
        <v>21</v>
      </c>
      <c r="L299" s="59"/>
      <c r="M299" s="197" t="s">
        <v>21</v>
      </c>
      <c r="N299" s="198" t="s">
        <v>46</v>
      </c>
      <c r="O299" s="40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AR299" s="22" t="s">
        <v>232</v>
      </c>
      <c r="AT299" s="22" t="s">
        <v>150</v>
      </c>
      <c r="AU299" s="22" t="s">
        <v>85</v>
      </c>
      <c r="AY299" s="22" t="s">
        <v>147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22" t="s">
        <v>83</v>
      </c>
      <c r="BK299" s="201">
        <f>ROUND(I299*H299,2)</f>
        <v>0</v>
      </c>
      <c r="BL299" s="22" t="s">
        <v>232</v>
      </c>
      <c r="BM299" s="22" t="s">
        <v>1380</v>
      </c>
    </row>
    <row r="300" spans="2:65" s="12" customFormat="1">
      <c r="B300" s="213"/>
      <c r="C300" s="214"/>
      <c r="D300" s="204" t="s">
        <v>186</v>
      </c>
      <c r="E300" s="215" t="s">
        <v>21</v>
      </c>
      <c r="F300" s="216" t="s">
        <v>1381</v>
      </c>
      <c r="G300" s="214"/>
      <c r="H300" s="217">
        <v>36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186</v>
      </c>
      <c r="AU300" s="223" t="s">
        <v>85</v>
      </c>
      <c r="AV300" s="12" t="s">
        <v>85</v>
      </c>
      <c r="AW300" s="12" t="s">
        <v>38</v>
      </c>
      <c r="AX300" s="12" t="s">
        <v>75</v>
      </c>
      <c r="AY300" s="223" t="s">
        <v>147</v>
      </c>
    </row>
    <row r="301" spans="2:65" s="1" customFormat="1" ht="38.25" customHeight="1">
      <c r="B301" s="39"/>
      <c r="C301" s="190" t="s">
        <v>794</v>
      </c>
      <c r="D301" s="190" t="s">
        <v>150</v>
      </c>
      <c r="E301" s="191" t="s">
        <v>383</v>
      </c>
      <c r="F301" s="192" t="s">
        <v>384</v>
      </c>
      <c r="G301" s="193" t="s">
        <v>250</v>
      </c>
      <c r="H301" s="194">
        <v>0.90100000000000002</v>
      </c>
      <c r="I301" s="195"/>
      <c r="J301" s="196">
        <f>ROUND(I301*H301,2)</f>
        <v>0</v>
      </c>
      <c r="K301" s="192" t="s">
        <v>154</v>
      </c>
      <c r="L301" s="59"/>
      <c r="M301" s="197" t="s">
        <v>21</v>
      </c>
      <c r="N301" s="224" t="s">
        <v>46</v>
      </c>
      <c r="O301" s="225"/>
      <c r="P301" s="226">
        <f>O301*H301</f>
        <v>0</v>
      </c>
      <c r="Q301" s="226">
        <v>0</v>
      </c>
      <c r="R301" s="226">
        <f>Q301*H301</f>
        <v>0</v>
      </c>
      <c r="S301" s="226">
        <v>0</v>
      </c>
      <c r="T301" s="227">
        <f>S301*H301</f>
        <v>0</v>
      </c>
      <c r="AR301" s="22" t="s">
        <v>232</v>
      </c>
      <c r="AT301" s="22" t="s">
        <v>150</v>
      </c>
      <c r="AU301" s="22" t="s">
        <v>85</v>
      </c>
      <c r="AY301" s="22" t="s">
        <v>147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22" t="s">
        <v>83</v>
      </c>
      <c r="BK301" s="201">
        <f>ROUND(I301*H301,2)</f>
        <v>0</v>
      </c>
      <c r="BL301" s="22" t="s">
        <v>232</v>
      </c>
      <c r="BM301" s="22" t="s">
        <v>1382</v>
      </c>
    </row>
    <row r="302" spans="2:65" s="1" customFormat="1" ht="6.95" customHeight="1">
      <c r="B302" s="54"/>
      <c r="C302" s="55"/>
      <c r="D302" s="55"/>
      <c r="E302" s="55"/>
      <c r="F302" s="55"/>
      <c r="G302" s="55"/>
      <c r="H302" s="55"/>
      <c r="I302" s="137"/>
      <c r="J302" s="55"/>
      <c r="K302" s="55"/>
      <c r="L302" s="59"/>
    </row>
  </sheetData>
  <sheetProtection algorithmName="SHA-512" hashValue="qpr9fZI9YUijJDqfho9CgCD8PiBjCRsEjJ7K6lS7Yz9fFbgLJPRXdRd5oL5yUlFcIye5mshirkJw7WwCuwSdhw==" saltValue="ZSi3Z3xnYaOnQofYhTlKB/JjLDUsJjPeMr1Fv/qS3St/OdiDBOr6n1Wb3j32B9fnkllBlEVGJ1CkHovW9h+ESQ==" spinCount="100000" sheet="1" objects="1" scenarios="1" formatColumns="0" formatRows="0" autoFilter="0"/>
  <autoFilter ref="C99:K301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106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1383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71.25" customHeight="1">
      <c r="B24" s="119"/>
      <c r="C24" s="120"/>
      <c r="D24" s="120"/>
      <c r="E24" s="326" t="s">
        <v>40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ROUND(J97,2)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ROUND(SUM(BE97:BE233), 2)</f>
        <v>0</v>
      </c>
      <c r="G30" s="40"/>
      <c r="H30" s="40"/>
      <c r="I30" s="129">
        <v>0.21</v>
      </c>
      <c r="J30" s="128">
        <f>ROUND(ROUND((SUM(BE97:BE233)),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ROUND(SUM(BF97:BF233), 2)</f>
        <v>0</v>
      </c>
      <c r="G31" s="40"/>
      <c r="H31" s="40"/>
      <c r="I31" s="129">
        <v>0.15</v>
      </c>
      <c r="J31" s="128">
        <f>ROUND(ROUND((SUM(BF97:BF233)),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ROUND(SUM(BG97:BG233),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ROUND(SUM(BH97:BH233),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ROUND(SUM(BI97:BI233),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08 - Doskočiště a dráha pro skok daleký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J97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197</v>
      </c>
      <c r="E57" s="150"/>
      <c r="F57" s="150"/>
      <c r="G57" s="150"/>
      <c r="H57" s="150"/>
      <c r="I57" s="151"/>
      <c r="J57" s="152">
        <f>J98</f>
        <v>0</v>
      </c>
      <c r="K57" s="153"/>
    </row>
    <row r="58" spans="2:47" s="8" customFormat="1" ht="19.899999999999999" customHeight="1">
      <c r="B58" s="154"/>
      <c r="C58" s="155"/>
      <c r="D58" s="156" t="s">
        <v>198</v>
      </c>
      <c r="E58" s="157"/>
      <c r="F58" s="157"/>
      <c r="G58" s="157"/>
      <c r="H58" s="157"/>
      <c r="I58" s="158"/>
      <c r="J58" s="159">
        <f>J99</f>
        <v>0</v>
      </c>
      <c r="K58" s="160"/>
    </row>
    <row r="59" spans="2:47" s="8" customFormat="1" ht="14.85" customHeight="1">
      <c r="B59" s="154"/>
      <c r="C59" s="155"/>
      <c r="D59" s="156" t="s">
        <v>404</v>
      </c>
      <c r="E59" s="157"/>
      <c r="F59" s="157"/>
      <c r="G59" s="157"/>
      <c r="H59" s="157"/>
      <c r="I59" s="158"/>
      <c r="J59" s="159">
        <f>J100</f>
        <v>0</v>
      </c>
      <c r="K59" s="160"/>
    </row>
    <row r="60" spans="2:47" s="8" customFormat="1" ht="14.85" customHeight="1">
      <c r="B60" s="154"/>
      <c r="C60" s="155"/>
      <c r="D60" s="156" t="s">
        <v>199</v>
      </c>
      <c r="E60" s="157"/>
      <c r="F60" s="157"/>
      <c r="G60" s="157"/>
      <c r="H60" s="157"/>
      <c r="I60" s="158"/>
      <c r="J60" s="159">
        <f>J109</f>
        <v>0</v>
      </c>
      <c r="K60" s="160"/>
    </row>
    <row r="61" spans="2:47" s="8" customFormat="1" ht="14.85" customHeight="1">
      <c r="B61" s="154"/>
      <c r="C61" s="155"/>
      <c r="D61" s="156" t="s">
        <v>200</v>
      </c>
      <c r="E61" s="157"/>
      <c r="F61" s="157"/>
      <c r="G61" s="157"/>
      <c r="H61" s="157"/>
      <c r="I61" s="158"/>
      <c r="J61" s="159">
        <f>J118</f>
        <v>0</v>
      </c>
      <c r="K61" s="160"/>
    </row>
    <row r="62" spans="2:47" s="8" customFormat="1" ht="14.85" customHeight="1">
      <c r="B62" s="154"/>
      <c r="C62" s="155"/>
      <c r="D62" s="156" t="s">
        <v>201</v>
      </c>
      <c r="E62" s="157"/>
      <c r="F62" s="157"/>
      <c r="G62" s="157"/>
      <c r="H62" s="157"/>
      <c r="I62" s="158"/>
      <c r="J62" s="159">
        <f>J129</f>
        <v>0</v>
      </c>
      <c r="K62" s="160"/>
    </row>
    <row r="63" spans="2:47" s="8" customFormat="1" ht="14.85" customHeight="1">
      <c r="B63" s="154"/>
      <c r="C63" s="155"/>
      <c r="D63" s="156" t="s">
        <v>406</v>
      </c>
      <c r="E63" s="157"/>
      <c r="F63" s="157"/>
      <c r="G63" s="157"/>
      <c r="H63" s="157"/>
      <c r="I63" s="158"/>
      <c r="J63" s="159">
        <f>J140</f>
        <v>0</v>
      </c>
      <c r="K63" s="160"/>
    </row>
    <row r="64" spans="2:47" s="8" customFormat="1" ht="19.899999999999999" customHeight="1">
      <c r="B64" s="154"/>
      <c r="C64" s="155"/>
      <c r="D64" s="156" t="s">
        <v>202</v>
      </c>
      <c r="E64" s="157"/>
      <c r="F64" s="157"/>
      <c r="G64" s="157"/>
      <c r="H64" s="157"/>
      <c r="I64" s="158"/>
      <c r="J64" s="159">
        <f>J160</f>
        <v>0</v>
      </c>
      <c r="K64" s="160"/>
    </row>
    <row r="65" spans="2:11" s="8" customFormat="1" ht="14.85" customHeight="1">
      <c r="B65" s="154"/>
      <c r="C65" s="155"/>
      <c r="D65" s="156" t="s">
        <v>407</v>
      </c>
      <c r="E65" s="157"/>
      <c r="F65" s="157"/>
      <c r="G65" s="157"/>
      <c r="H65" s="157"/>
      <c r="I65" s="158"/>
      <c r="J65" s="159">
        <f>J161</f>
        <v>0</v>
      </c>
      <c r="K65" s="160"/>
    </row>
    <row r="66" spans="2:11" s="8" customFormat="1" ht="19.899999999999999" customHeight="1">
      <c r="B66" s="154"/>
      <c r="C66" s="155"/>
      <c r="D66" s="156" t="s">
        <v>408</v>
      </c>
      <c r="E66" s="157"/>
      <c r="F66" s="157"/>
      <c r="G66" s="157"/>
      <c r="H66" s="157"/>
      <c r="I66" s="158"/>
      <c r="J66" s="159">
        <f>J182</f>
        <v>0</v>
      </c>
      <c r="K66" s="160"/>
    </row>
    <row r="67" spans="2:11" s="8" customFormat="1" ht="14.85" customHeight="1">
      <c r="B67" s="154"/>
      <c r="C67" s="155"/>
      <c r="D67" s="156" t="s">
        <v>409</v>
      </c>
      <c r="E67" s="157"/>
      <c r="F67" s="157"/>
      <c r="G67" s="157"/>
      <c r="H67" s="157"/>
      <c r="I67" s="158"/>
      <c r="J67" s="159">
        <f>J183</f>
        <v>0</v>
      </c>
      <c r="K67" s="160"/>
    </row>
    <row r="68" spans="2:11" s="8" customFormat="1" ht="19.899999999999999" customHeight="1">
      <c r="B68" s="154"/>
      <c r="C68" s="155"/>
      <c r="D68" s="156" t="s">
        <v>204</v>
      </c>
      <c r="E68" s="157"/>
      <c r="F68" s="157"/>
      <c r="G68" s="157"/>
      <c r="H68" s="157"/>
      <c r="I68" s="158"/>
      <c r="J68" s="159">
        <f>J186</f>
        <v>0</v>
      </c>
      <c r="K68" s="160"/>
    </row>
    <row r="69" spans="2:11" s="8" customFormat="1" ht="14.85" customHeight="1">
      <c r="B69" s="154"/>
      <c r="C69" s="155"/>
      <c r="D69" s="156" t="s">
        <v>410</v>
      </c>
      <c r="E69" s="157"/>
      <c r="F69" s="157"/>
      <c r="G69" s="157"/>
      <c r="H69" s="157"/>
      <c r="I69" s="158"/>
      <c r="J69" s="159">
        <f>J187</f>
        <v>0</v>
      </c>
      <c r="K69" s="160"/>
    </row>
    <row r="70" spans="2:11" s="8" customFormat="1" ht="14.85" customHeight="1">
      <c r="B70" s="154"/>
      <c r="C70" s="155"/>
      <c r="D70" s="156" t="s">
        <v>411</v>
      </c>
      <c r="E70" s="157"/>
      <c r="F70" s="157"/>
      <c r="G70" s="157"/>
      <c r="H70" s="157"/>
      <c r="I70" s="158"/>
      <c r="J70" s="159">
        <f>J198</f>
        <v>0</v>
      </c>
      <c r="K70" s="160"/>
    </row>
    <row r="71" spans="2:11" s="8" customFormat="1" ht="14.85" customHeight="1">
      <c r="B71" s="154"/>
      <c r="C71" s="155"/>
      <c r="D71" s="156" t="s">
        <v>205</v>
      </c>
      <c r="E71" s="157"/>
      <c r="F71" s="157"/>
      <c r="G71" s="157"/>
      <c r="H71" s="157"/>
      <c r="I71" s="158"/>
      <c r="J71" s="159">
        <f>J205</f>
        <v>0</v>
      </c>
      <c r="K71" s="160"/>
    </row>
    <row r="72" spans="2:11" s="8" customFormat="1" ht="14.85" customHeight="1">
      <c r="B72" s="154"/>
      <c r="C72" s="155"/>
      <c r="D72" s="156" t="s">
        <v>206</v>
      </c>
      <c r="E72" s="157"/>
      <c r="F72" s="157"/>
      <c r="G72" s="157"/>
      <c r="H72" s="157"/>
      <c r="I72" s="158"/>
      <c r="J72" s="159">
        <f>J212</f>
        <v>0</v>
      </c>
      <c r="K72" s="160"/>
    </row>
    <row r="73" spans="2:11" s="8" customFormat="1" ht="19.899999999999999" customHeight="1">
      <c r="B73" s="154"/>
      <c r="C73" s="155"/>
      <c r="D73" s="156" t="s">
        <v>413</v>
      </c>
      <c r="E73" s="157"/>
      <c r="F73" s="157"/>
      <c r="G73" s="157"/>
      <c r="H73" s="157"/>
      <c r="I73" s="158"/>
      <c r="J73" s="159">
        <f>J218</f>
        <v>0</v>
      </c>
      <c r="K73" s="160"/>
    </row>
    <row r="74" spans="2:11" s="8" customFormat="1" ht="14.85" customHeight="1">
      <c r="B74" s="154"/>
      <c r="C74" s="155"/>
      <c r="D74" s="156" t="s">
        <v>414</v>
      </c>
      <c r="E74" s="157"/>
      <c r="F74" s="157"/>
      <c r="G74" s="157"/>
      <c r="H74" s="157"/>
      <c r="I74" s="158"/>
      <c r="J74" s="159">
        <f>J219</f>
        <v>0</v>
      </c>
      <c r="K74" s="160"/>
    </row>
    <row r="75" spans="2:11" s="8" customFormat="1" ht="19.899999999999999" customHeight="1">
      <c r="B75" s="154"/>
      <c r="C75" s="155"/>
      <c r="D75" s="156" t="s">
        <v>207</v>
      </c>
      <c r="E75" s="157"/>
      <c r="F75" s="157"/>
      <c r="G75" s="157"/>
      <c r="H75" s="157"/>
      <c r="I75" s="158"/>
      <c r="J75" s="159">
        <f>J223</f>
        <v>0</v>
      </c>
      <c r="K75" s="160"/>
    </row>
    <row r="76" spans="2:11" s="8" customFormat="1" ht="14.85" customHeight="1">
      <c r="B76" s="154"/>
      <c r="C76" s="155"/>
      <c r="D76" s="156" t="s">
        <v>416</v>
      </c>
      <c r="E76" s="157"/>
      <c r="F76" s="157"/>
      <c r="G76" s="157"/>
      <c r="H76" s="157"/>
      <c r="I76" s="158"/>
      <c r="J76" s="159">
        <f>J224</f>
        <v>0</v>
      </c>
      <c r="K76" s="160"/>
    </row>
    <row r="77" spans="2:11" s="8" customFormat="1" ht="19.899999999999999" customHeight="1">
      <c r="B77" s="154"/>
      <c r="C77" s="155"/>
      <c r="D77" s="156" t="s">
        <v>922</v>
      </c>
      <c r="E77" s="157"/>
      <c r="F77" s="157"/>
      <c r="G77" s="157"/>
      <c r="H77" s="157"/>
      <c r="I77" s="158"/>
      <c r="J77" s="159">
        <f>J232</f>
        <v>0</v>
      </c>
      <c r="K77" s="160"/>
    </row>
    <row r="78" spans="2:11" s="1" customFormat="1" ht="21.75" customHeight="1">
      <c r="B78" s="39"/>
      <c r="C78" s="40"/>
      <c r="D78" s="40"/>
      <c r="E78" s="40"/>
      <c r="F78" s="40"/>
      <c r="G78" s="40"/>
      <c r="H78" s="40"/>
      <c r="I78" s="116"/>
      <c r="J78" s="40"/>
      <c r="K78" s="43"/>
    </row>
    <row r="79" spans="2:11" s="1" customFormat="1" ht="6.95" customHeight="1">
      <c r="B79" s="54"/>
      <c r="C79" s="55"/>
      <c r="D79" s="55"/>
      <c r="E79" s="55"/>
      <c r="F79" s="55"/>
      <c r="G79" s="55"/>
      <c r="H79" s="55"/>
      <c r="I79" s="137"/>
      <c r="J79" s="55"/>
      <c r="K79" s="56"/>
    </row>
    <row r="83" spans="2:20" s="1" customFormat="1" ht="6.95" customHeight="1">
      <c r="B83" s="57"/>
      <c r="C83" s="58"/>
      <c r="D83" s="58"/>
      <c r="E83" s="58"/>
      <c r="F83" s="58"/>
      <c r="G83" s="58"/>
      <c r="H83" s="58"/>
      <c r="I83" s="140"/>
      <c r="J83" s="58"/>
      <c r="K83" s="58"/>
      <c r="L83" s="59"/>
    </row>
    <row r="84" spans="2:20" s="1" customFormat="1" ht="36.950000000000003" customHeight="1">
      <c r="B84" s="39"/>
      <c r="C84" s="60" t="s">
        <v>130</v>
      </c>
      <c r="D84" s="61"/>
      <c r="E84" s="61"/>
      <c r="F84" s="61"/>
      <c r="G84" s="61"/>
      <c r="H84" s="61"/>
      <c r="I84" s="161"/>
      <c r="J84" s="61"/>
      <c r="K84" s="61"/>
      <c r="L84" s="59"/>
    </row>
    <row r="85" spans="2:20" s="1" customFormat="1" ht="6.9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20" s="1" customFormat="1" ht="14.45" customHeight="1">
      <c r="B86" s="39"/>
      <c r="C86" s="63" t="s">
        <v>18</v>
      </c>
      <c r="D86" s="61"/>
      <c r="E86" s="61"/>
      <c r="F86" s="61"/>
      <c r="G86" s="61"/>
      <c r="H86" s="61"/>
      <c r="I86" s="161"/>
      <c r="J86" s="61"/>
      <c r="K86" s="61"/>
      <c r="L86" s="59"/>
    </row>
    <row r="87" spans="2:20" s="1" customFormat="1" ht="16.5" customHeight="1">
      <c r="B87" s="39"/>
      <c r="C87" s="61"/>
      <c r="D87" s="61"/>
      <c r="E87" s="358" t="str">
        <f>E7</f>
        <v>Sportovní areál Načeradec</v>
      </c>
      <c r="F87" s="359"/>
      <c r="G87" s="359"/>
      <c r="H87" s="359"/>
      <c r="I87" s="161"/>
      <c r="J87" s="61"/>
      <c r="K87" s="61"/>
      <c r="L87" s="59"/>
    </row>
    <row r="88" spans="2:20" s="1" customFormat="1" ht="14.45" customHeight="1">
      <c r="B88" s="39"/>
      <c r="C88" s="63" t="s">
        <v>119</v>
      </c>
      <c r="D88" s="61"/>
      <c r="E88" s="61"/>
      <c r="F88" s="61"/>
      <c r="G88" s="61"/>
      <c r="H88" s="61"/>
      <c r="I88" s="161"/>
      <c r="J88" s="61"/>
      <c r="K88" s="61"/>
      <c r="L88" s="59"/>
    </row>
    <row r="89" spans="2:20" s="1" customFormat="1" ht="17.25" customHeight="1">
      <c r="B89" s="39"/>
      <c r="C89" s="61"/>
      <c r="D89" s="61"/>
      <c r="E89" s="353" t="str">
        <f>E9</f>
        <v>SO 08 - Doskočiště a dráha pro skok daleký</v>
      </c>
      <c r="F89" s="360"/>
      <c r="G89" s="360"/>
      <c r="H89" s="360"/>
      <c r="I89" s="161"/>
      <c r="J89" s="61"/>
      <c r="K89" s="61"/>
      <c r="L89" s="59"/>
    </row>
    <row r="90" spans="2:20" s="1" customFormat="1" ht="6.95" customHeight="1">
      <c r="B90" s="39"/>
      <c r="C90" s="61"/>
      <c r="D90" s="61"/>
      <c r="E90" s="61"/>
      <c r="F90" s="61"/>
      <c r="G90" s="61"/>
      <c r="H90" s="61"/>
      <c r="I90" s="161"/>
      <c r="J90" s="61"/>
      <c r="K90" s="61"/>
      <c r="L90" s="59"/>
    </row>
    <row r="91" spans="2:20" s="1" customFormat="1" ht="18" customHeight="1">
      <c r="B91" s="39"/>
      <c r="C91" s="63" t="s">
        <v>23</v>
      </c>
      <c r="D91" s="61"/>
      <c r="E91" s="61"/>
      <c r="F91" s="162" t="str">
        <f>F12</f>
        <v>Načeradec</v>
      </c>
      <c r="G91" s="61"/>
      <c r="H91" s="61"/>
      <c r="I91" s="163" t="s">
        <v>25</v>
      </c>
      <c r="J91" s="71" t="str">
        <f>IF(J12="","",J12)</f>
        <v>3. 4. 2019</v>
      </c>
      <c r="K91" s="61"/>
      <c r="L91" s="59"/>
    </row>
    <row r="92" spans="2:20" s="1" customFormat="1" ht="6.95" customHeight="1">
      <c r="B92" s="39"/>
      <c r="C92" s="61"/>
      <c r="D92" s="61"/>
      <c r="E92" s="61"/>
      <c r="F92" s="61"/>
      <c r="G92" s="61"/>
      <c r="H92" s="61"/>
      <c r="I92" s="161"/>
      <c r="J92" s="61"/>
      <c r="K92" s="61"/>
      <c r="L92" s="59"/>
    </row>
    <row r="93" spans="2:20" s="1" customFormat="1" ht="15">
      <c r="B93" s="39"/>
      <c r="C93" s="63" t="s">
        <v>27</v>
      </c>
      <c r="D93" s="61"/>
      <c r="E93" s="61"/>
      <c r="F93" s="162" t="str">
        <f>E15</f>
        <v>Městys Načeradec</v>
      </c>
      <c r="G93" s="61"/>
      <c r="H93" s="61"/>
      <c r="I93" s="163" t="s">
        <v>35</v>
      </c>
      <c r="J93" s="162" t="str">
        <f>E21</f>
        <v>Ing. Jaroslav Čepický</v>
      </c>
      <c r="K93" s="61"/>
      <c r="L93" s="59"/>
    </row>
    <row r="94" spans="2:20" s="1" customFormat="1" ht="14.45" customHeight="1">
      <c r="B94" s="39"/>
      <c r="C94" s="63" t="s">
        <v>33</v>
      </c>
      <c r="D94" s="61"/>
      <c r="E94" s="61"/>
      <c r="F94" s="162" t="str">
        <f>IF(E18="","",E18)</f>
        <v/>
      </c>
      <c r="G94" s="61"/>
      <c r="H94" s="61"/>
      <c r="I94" s="161"/>
      <c r="J94" s="61"/>
      <c r="K94" s="61"/>
      <c r="L94" s="59"/>
    </row>
    <row r="95" spans="2:20" s="1" customFormat="1" ht="10.35" customHeight="1">
      <c r="B95" s="39"/>
      <c r="C95" s="61"/>
      <c r="D95" s="61"/>
      <c r="E95" s="61"/>
      <c r="F95" s="61"/>
      <c r="G95" s="61"/>
      <c r="H95" s="61"/>
      <c r="I95" s="161"/>
      <c r="J95" s="61"/>
      <c r="K95" s="61"/>
      <c r="L95" s="59"/>
    </row>
    <row r="96" spans="2:20" s="9" customFormat="1" ht="29.25" customHeight="1">
      <c r="B96" s="164"/>
      <c r="C96" s="165" t="s">
        <v>131</v>
      </c>
      <c r="D96" s="166" t="s">
        <v>60</v>
      </c>
      <c r="E96" s="166" t="s">
        <v>56</v>
      </c>
      <c r="F96" s="166" t="s">
        <v>132</v>
      </c>
      <c r="G96" s="166" t="s">
        <v>133</v>
      </c>
      <c r="H96" s="166" t="s">
        <v>134</v>
      </c>
      <c r="I96" s="167" t="s">
        <v>135</v>
      </c>
      <c r="J96" s="166" t="s">
        <v>123</v>
      </c>
      <c r="K96" s="168" t="s">
        <v>136</v>
      </c>
      <c r="L96" s="169"/>
      <c r="M96" s="79" t="s">
        <v>137</v>
      </c>
      <c r="N96" s="80" t="s">
        <v>45</v>
      </c>
      <c r="O96" s="80" t="s">
        <v>138</v>
      </c>
      <c r="P96" s="80" t="s">
        <v>139</v>
      </c>
      <c r="Q96" s="80" t="s">
        <v>140</v>
      </c>
      <c r="R96" s="80" t="s">
        <v>141</v>
      </c>
      <c r="S96" s="80" t="s">
        <v>142</v>
      </c>
      <c r="T96" s="81" t="s">
        <v>143</v>
      </c>
    </row>
    <row r="97" spans="2:65" s="1" customFormat="1" ht="29.25" customHeight="1">
      <c r="B97" s="39"/>
      <c r="C97" s="85" t="s">
        <v>124</v>
      </c>
      <c r="D97" s="61"/>
      <c r="E97" s="61"/>
      <c r="F97" s="61"/>
      <c r="G97" s="61"/>
      <c r="H97" s="61"/>
      <c r="I97" s="161"/>
      <c r="J97" s="170">
        <f>BK97</f>
        <v>0</v>
      </c>
      <c r="K97" s="61"/>
      <c r="L97" s="59"/>
      <c r="M97" s="82"/>
      <c r="N97" s="83"/>
      <c r="O97" s="83"/>
      <c r="P97" s="171">
        <f>P98</f>
        <v>0</v>
      </c>
      <c r="Q97" s="83"/>
      <c r="R97" s="171">
        <f>R98</f>
        <v>21.994205899999997</v>
      </c>
      <c r="S97" s="83"/>
      <c r="T97" s="172">
        <f>T98</f>
        <v>0</v>
      </c>
      <c r="AT97" s="22" t="s">
        <v>74</v>
      </c>
      <c r="AU97" s="22" t="s">
        <v>125</v>
      </c>
      <c r="BK97" s="173">
        <f>BK98</f>
        <v>0</v>
      </c>
    </row>
    <row r="98" spans="2:65" s="10" customFormat="1" ht="37.35" customHeight="1">
      <c r="B98" s="174"/>
      <c r="C98" s="175"/>
      <c r="D98" s="176" t="s">
        <v>74</v>
      </c>
      <c r="E98" s="177" t="s">
        <v>212</v>
      </c>
      <c r="F98" s="177" t="s">
        <v>213</v>
      </c>
      <c r="G98" s="175"/>
      <c r="H98" s="175"/>
      <c r="I98" s="178"/>
      <c r="J98" s="179">
        <f>BK98</f>
        <v>0</v>
      </c>
      <c r="K98" s="175"/>
      <c r="L98" s="180"/>
      <c r="M98" s="181"/>
      <c r="N98" s="182"/>
      <c r="O98" s="182"/>
      <c r="P98" s="183">
        <f>P99+P160+P182+P186+P218+P223+P232</f>
        <v>0</v>
      </c>
      <c r="Q98" s="182"/>
      <c r="R98" s="183">
        <f>R99+R160+R182+R186+R218+R223+R232</f>
        <v>21.994205899999997</v>
      </c>
      <c r="S98" s="182"/>
      <c r="T98" s="184">
        <f>T99+T160+T182+T186+T218+T223+T232</f>
        <v>0</v>
      </c>
      <c r="AR98" s="185" t="s">
        <v>83</v>
      </c>
      <c r="AT98" s="186" t="s">
        <v>74</v>
      </c>
      <c r="AU98" s="186" t="s">
        <v>75</v>
      </c>
      <c r="AY98" s="185" t="s">
        <v>147</v>
      </c>
      <c r="BK98" s="187">
        <f>BK99+BK160+BK182+BK186+BK218+BK223+BK232</f>
        <v>0</v>
      </c>
    </row>
    <row r="99" spans="2:65" s="10" customFormat="1" ht="19.899999999999999" customHeight="1">
      <c r="B99" s="174"/>
      <c r="C99" s="175"/>
      <c r="D99" s="176" t="s">
        <v>74</v>
      </c>
      <c r="E99" s="188" t="s">
        <v>83</v>
      </c>
      <c r="F99" s="188" t="s">
        <v>214</v>
      </c>
      <c r="G99" s="175"/>
      <c r="H99" s="175"/>
      <c r="I99" s="178"/>
      <c r="J99" s="189">
        <f>BK99</f>
        <v>0</v>
      </c>
      <c r="K99" s="175"/>
      <c r="L99" s="180"/>
      <c r="M99" s="181"/>
      <c r="N99" s="182"/>
      <c r="O99" s="182"/>
      <c r="P99" s="183">
        <f>P100+P109+P118+P129+P140</f>
        <v>0</v>
      </c>
      <c r="Q99" s="182"/>
      <c r="R99" s="183">
        <f>R100+R109+R118+R129+R140</f>
        <v>3.9091420000000001</v>
      </c>
      <c r="S99" s="182"/>
      <c r="T99" s="184">
        <f>T100+T109+T118+T129+T140</f>
        <v>0</v>
      </c>
      <c r="AR99" s="185" t="s">
        <v>83</v>
      </c>
      <c r="AT99" s="186" t="s">
        <v>74</v>
      </c>
      <c r="AU99" s="186" t="s">
        <v>83</v>
      </c>
      <c r="AY99" s="185" t="s">
        <v>147</v>
      </c>
      <c r="BK99" s="187">
        <f>BK100+BK109+BK118+BK129+BK140</f>
        <v>0</v>
      </c>
    </row>
    <row r="100" spans="2:65" s="10" customFormat="1" ht="14.85" customHeight="1">
      <c r="B100" s="174"/>
      <c r="C100" s="175"/>
      <c r="D100" s="176" t="s">
        <v>74</v>
      </c>
      <c r="E100" s="188" t="s">
        <v>278</v>
      </c>
      <c r="F100" s="188" t="s">
        <v>418</v>
      </c>
      <c r="G100" s="175"/>
      <c r="H100" s="175"/>
      <c r="I100" s="178"/>
      <c r="J100" s="189">
        <f>BK100</f>
        <v>0</v>
      </c>
      <c r="K100" s="175"/>
      <c r="L100" s="180"/>
      <c r="M100" s="181"/>
      <c r="N100" s="182"/>
      <c r="O100" s="182"/>
      <c r="P100" s="183">
        <f>SUM(P101:P108)</f>
        <v>0</v>
      </c>
      <c r="Q100" s="182"/>
      <c r="R100" s="183">
        <f>SUM(R101:R108)</f>
        <v>0</v>
      </c>
      <c r="S100" s="182"/>
      <c r="T100" s="184">
        <f>SUM(T101:T108)</f>
        <v>0</v>
      </c>
      <c r="AR100" s="185" t="s">
        <v>83</v>
      </c>
      <c r="AT100" s="186" t="s">
        <v>74</v>
      </c>
      <c r="AU100" s="186" t="s">
        <v>85</v>
      </c>
      <c r="AY100" s="185" t="s">
        <v>147</v>
      </c>
      <c r="BK100" s="187">
        <f>SUM(BK101:BK108)</f>
        <v>0</v>
      </c>
    </row>
    <row r="101" spans="2:65" s="1" customFormat="1" ht="38.25" customHeight="1">
      <c r="B101" s="39"/>
      <c r="C101" s="190" t="s">
        <v>83</v>
      </c>
      <c r="D101" s="190" t="s">
        <v>150</v>
      </c>
      <c r="E101" s="191" t="s">
        <v>923</v>
      </c>
      <c r="F101" s="192" t="s">
        <v>924</v>
      </c>
      <c r="G101" s="193" t="s">
        <v>219</v>
      </c>
      <c r="H101" s="194">
        <v>22.01</v>
      </c>
      <c r="I101" s="195"/>
      <c r="J101" s="196">
        <f>ROUND(I101*H101,2)</f>
        <v>0</v>
      </c>
      <c r="K101" s="192" t="s">
        <v>154</v>
      </c>
      <c r="L101" s="59"/>
      <c r="M101" s="197" t="s">
        <v>21</v>
      </c>
      <c r="N101" s="198" t="s">
        <v>46</v>
      </c>
      <c r="O101" s="40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AR101" s="22" t="s">
        <v>166</v>
      </c>
      <c r="AT101" s="22" t="s">
        <v>150</v>
      </c>
      <c r="AU101" s="22" t="s">
        <v>160</v>
      </c>
      <c r="AY101" s="22" t="s">
        <v>147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2" t="s">
        <v>83</v>
      </c>
      <c r="BK101" s="201">
        <f>ROUND(I101*H101,2)</f>
        <v>0</v>
      </c>
      <c r="BL101" s="22" t="s">
        <v>166</v>
      </c>
      <c r="BM101" s="22" t="s">
        <v>1384</v>
      </c>
    </row>
    <row r="102" spans="2:65" s="11" customFormat="1">
      <c r="B102" s="202"/>
      <c r="C102" s="203"/>
      <c r="D102" s="204" t="s">
        <v>186</v>
      </c>
      <c r="E102" s="205" t="s">
        <v>21</v>
      </c>
      <c r="F102" s="206" t="s">
        <v>1385</v>
      </c>
      <c r="G102" s="203"/>
      <c r="H102" s="205" t="s">
        <v>21</v>
      </c>
      <c r="I102" s="207"/>
      <c r="J102" s="203"/>
      <c r="K102" s="203"/>
      <c r="L102" s="208"/>
      <c r="M102" s="209"/>
      <c r="N102" s="210"/>
      <c r="O102" s="210"/>
      <c r="P102" s="210"/>
      <c r="Q102" s="210"/>
      <c r="R102" s="210"/>
      <c r="S102" s="210"/>
      <c r="T102" s="211"/>
      <c r="AT102" s="212" t="s">
        <v>186</v>
      </c>
      <c r="AU102" s="212" t="s">
        <v>160</v>
      </c>
      <c r="AV102" s="11" t="s">
        <v>83</v>
      </c>
      <c r="AW102" s="11" t="s">
        <v>38</v>
      </c>
      <c r="AX102" s="11" t="s">
        <v>75</v>
      </c>
      <c r="AY102" s="212" t="s">
        <v>147</v>
      </c>
    </row>
    <row r="103" spans="2:65" s="12" customFormat="1">
      <c r="B103" s="213"/>
      <c r="C103" s="214"/>
      <c r="D103" s="204" t="s">
        <v>186</v>
      </c>
      <c r="E103" s="215" t="s">
        <v>21</v>
      </c>
      <c r="F103" s="216" t="s">
        <v>1386</v>
      </c>
      <c r="G103" s="214"/>
      <c r="H103" s="217">
        <v>13.5</v>
      </c>
      <c r="I103" s="218"/>
      <c r="J103" s="214"/>
      <c r="K103" s="214"/>
      <c r="L103" s="219"/>
      <c r="M103" s="220"/>
      <c r="N103" s="221"/>
      <c r="O103" s="221"/>
      <c r="P103" s="221"/>
      <c r="Q103" s="221"/>
      <c r="R103" s="221"/>
      <c r="S103" s="221"/>
      <c r="T103" s="222"/>
      <c r="AT103" s="223" t="s">
        <v>186</v>
      </c>
      <c r="AU103" s="223" t="s">
        <v>160</v>
      </c>
      <c r="AV103" s="12" t="s">
        <v>85</v>
      </c>
      <c r="AW103" s="12" t="s">
        <v>38</v>
      </c>
      <c r="AX103" s="12" t="s">
        <v>75</v>
      </c>
      <c r="AY103" s="223" t="s">
        <v>147</v>
      </c>
    </row>
    <row r="104" spans="2:65" s="11" customFormat="1">
      <c r="B104" s="202"/>
      <c r="C104" s="203"/>
      <c r="D104" s="204" t="s">
        <v>186</v>
      </c>
      <c r="E104" s="205" t="s">
        <v>21</v>
      </c>
      <c r="F104" s="206" t="s">
        <v>1387</v>
      </c>
      <c r="G104" s="203"/>
      <c r="H104" s="205" t="s">
        <v>21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186</v>
      </c>
      <c r="AU104" s="212" t="s">
        <v>160</v>
      </c>
      <c r="AV104" s="11" t="s">
        <v>83</v>
      </c>
      <c r="AW104" s="11" t="s">
        <v>38</v>
      </c>
      <c r="AX104" s="11" t="s">
        <v>75</v>
      </c>
      <c r="AY104" s="212" t="s">
        <v>147</v>
      </c>
    </row>
    <row r="105" spans="2:65" s="12" customFormat="1">
      <c r="B105" s="213"/>
      <c r="C105" s="214"/>
      <c r="D105" s="204" t="s">
        <v>186</v>
      </c>
      <c r="E105" s="215" t="s">
        <v>21</v>
      </c>
      <c r="F105" s="216" t="s">
        <v>1388</v>
      </c>
      <c r="G105" s="214"/>
      <c r="H105" s="217">
        <v>8.51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186</v>
      </c>
      <c r="AU105" s="223" t="s">
        <v>160</v>
      </c>
      <c r="AV105" s="12" t="s">
        <v>85</v>
      </c>
      <c r="AW105" s="12" t="s">
        <v>38</v>
      </c>
      <c r="AX105" s="12" t="s">
        <v>75</v>
      </c>
      <c r="AY105" s="223" t="s">
        <v>147</v>
      </c>
    </row>
    <row r="106" spans="2:65" s="1" customFormat="1" ht="38.25" customHeight="1">
      <c r="B106" s="39"/>
      <c r="C106" s="190" t="s">
        <v>85</v>
      </c>
      <c r="D106" s="190" t="s">
        <v>150</v>
      </c>
      <c r="E106" s="191" t="s">
        <v>423</v>
      </c>
      <c r="F106" s="192" t="s">
        <v>424</v>
      </c>
      <c r="G106" s="193" t="s">
        <v>219</v>
      </c>
      <c r="H106" s="194">
        <v>22.01</v>
      </c>
      <c r="I106" s="195"/>
      <c r="J106" s="196">
        <f>ROUND(I106*H106,2)</f>
        <v>0</v>
      </c>
      <c r="K106" s="192" t="s">
        <v>154</v>
      </c>
      <c r="L106" s="59"/>
      <c r="M106" s="197" t="s">
        <v>21</v>
      </c>
      <c r="N106" s="198" t="s">
        <v>46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166</v>
      </c>
      <c r="AT106" s="22" t="s">
        <v>150</v>
      </c>
      <c r="AU106" s="22" t="s">
        <v>160</v>
      </c>
      <c r="AY106" s="22" t="s">
        <v>147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83</v>
      </c>
      <c r="BK106" s="201">
        <f>ROUND(I106*H106,2)</f>
        <v>0</v>
      </c>
      <c r="BL106" s="22" t="s">
        <v>166</v>
      </c>
      <c r="BM106" s="22" t="s">
        <v>1389</v>
      </c>
    </row>
    <row r="107" spans="2:65" s="11" customFormat="1">
      <c r="B107" s="202"/>
      <c r="C107" s="203"/>
      <c r="D107" s="204" t="s">
        <v>186</v>
      </c>
      <c r="E107" s="205" t="s">
        <v>21</v>
      </c>
      <c r="F107" s="206" t="s">
        <v>931</v>
      </c>
      <c r="G107" s="203"/>
      <c r="H107" s="205" t="s">
        <v>21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186</v>
      </c>
      <c r="AU107" s="212" t="s">
        <v>160</v>
      </c>
      <c r="AV107" s="11" t="s">
        <v>83</v>
      </c>
      <c r="AW107" s="11" t="s">
        <v>38</v>
      </c>
      <c r="AX107" s="11" t="s">
        <v>75</v>
      </c>
      <c r="AY107" s="212" t="s">
        <v>147</v>
      </c>
    </row>
    <row r="108" spans="2:65" s="12" customFormat="1">
      <c r="B108" s="213"/>
      <c r="C108" s="214"/>
      <c r="D108" s="204" t="s">
        <v>186</v>
      </c>
      <c r="E108" s="215" t="s">
        <v>21</v>
      </c>
      <c r="F108" s="216" t="s">
        <v>1390</v>
      </c>
      <c r="G108" s="214"/>
      <c r="H108" s="217">
        <v>22.01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186</v>
      </c>
      <c r="AU108" s="223" t="s">
        <v>160</v>
      </c>
      <c r="AV108" s="12" t="s">
        <v>85</v>
      </c>
      <c r="AW108" s="12" t="s">
        <v>38</v>
      </c>
      <c r="AX108" s="12" t="s">
        <v>75</v>
      </c>
      <c r="AY108" s="223" t="s">
        <v>147</v>
      </c>
    </row>
    <row r="109" spans="2:65" s="10" customFormat="1" ht="22.35" customHeight="1">
      <c r="B109" s="174"/>
      <c r="C109" s="175"/>
      <c r="D109" s="176" t="s">
        <v>74</v>
      </c>
      <c r="E109" s="188" t="s">
        <v>215</v>
      </c>
      <c r="F109" s="188" t="s">
        <v>216</v>
      </c>
      <c r="G109" s="175"/>
      <c r="H109" s="175"/>
      <c r="I109" s="178"/>
      <c r="J109" s="189">
        <f>BK109</f>
        <v>0</v>
      </c>
      <c r="K109" s="175"/>
      <c r="L109" s="180"/>
      <c r="M109" s="181"/>
      <c r="N109" s="182"/>
      <c r="O109" s="182"/>
      <c r="P109" s="183">
        <f>SUM(P110:P117)</f>
        <v>0</v>
      </c>
      <c r="Q109" s="182"/>
      <c r="R109" s="183">
        <f>SUM(R110:R117)</f>
        <v>0</v>
      </c>
      <c r="S109" s="182"/>
      <c r="T109" s="184">
        <f>SUM(T110:T117)</f>
        <v>0</v>
      </c>
      <c r="AR109" s="185" t="s">
        <v>83</v>
      </c>
      <c r="AT109" s="186" t="s">
        <v>74</v>
      </c>
      <c r="AU109" s="186" t="s">
        <v>85</v>
      </c>
      <c r="AY109" s="185" t="s">
        <v>147</v>
      </c>
      <c r="BK109" s="187">
        <f>SUM(BK110:BK117)</f>
        <v>0</v>
      </c>
    </row>
    <row r="110" spans="2:65" s="1" customFormat="1" ht="25.5" customHeight="1">
      <c r="B110" s="39"/>
      <c r="C110" s="190" t="s">
        <v>160</v>
      </c>
      <c r="D110" s="190" t="s">
        <v>150</v>
      </c>
      <c r="E110" s="191" t="s">
        <v>439</v>
      </c>
      <c r="F110" s="192" t="s">
        <v>440</v>
      </c>
      <c r="G110" s="193" t="s">
        <v>219</v>
      </c>
      <c r="H110" s="194">
        <v>8.3000000000000007</v>
      </c>
      <c r="I110" s="195"/>
      <c r="J110" s="196">
        <f>ROUND(I110*H110,2)</f>
        <v>0</v>
      </c>
      <c r="K110" s="192" t="s">
        <v>154</v>
      </c>
      <c r="L110" s="59"/>
      <c r="M110" s="197" t="s">
        <v>21</v>
      </c>
      <c r="N110" s="198" t="s">
        <v>46</v>
      </c>
      <c r="O110" s="40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AR110" s="22" t="s">
        <v>166</v>
      </c>
      <c r="AT110" s="22" t="s">
        <v>150</v>
      </c>
      <c r="AU110" s="22" t="s">
        <v>160</v>
      </c>
      <c r="AY110" s="22" t="s">
        <v>147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2" t="s">
        <v>83</v>
      </c>
      <c r="BK110" s="201">
        <f>ROUND(I110*H110,2)</f>
        <v>0</v>
      </c>
      <c r="BL110" s="22" t="s">
        <v>166</v>
      </c>
      <c r="BM110" s="22" t="s">
        <v>1391</v>
      </c>
    </row>
    <row r="111" spans="2:65" s="11" customFormat="1">
      <c r="B111" s="202"/>
      <c r="C111" s="203"/>
      <c r="D111" s="204" t="s">
        <v>186</v>
      </c>
      <c r="E111" s="205" t="s">
        <v>21</v>
      </c>
      <c r="F111" s="206" t="s">
        <v>1239</v>
      </c>
      <c r="G111" s="203"/>
      <c r="H111" s="205" t="s">
        <v>21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186</v>
      </c>
      <c r="AU111" s="212" t="s">
        <v>160</v>
      </c>
      <c r="AV111" s="11" t="s">
        <v>83</v>
      </c>
      <c r="AW111" s="11" t="s">
        <v>38</v>
      </c>
      <c r="AX111" s="11" t="s">
        <v>75</v>
      </c>
      <c r="AY111" s="212" t="s">
        <v>147</v>
      </c>
    </row>
    <row r="112" spans="2:65" s="12" customFormat="1">
      <c r="B112" s="213"/>
      <c r="C112" s="214"/>
      <c r="D112" s="204" t="s">
        <v>186</v>
      </c>
      <c r="E112" s="215" t="s">
        <v>21</v>
      </c>
      <c r="F112" s="216" t="s">
        <v>1392</v>
      </c>
      <c r="G112" s="214"/>
      <c r="H112" s="217">
        <v>5.0960000000000001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186</v>
      </c>
      <c r="AU112" s="223" t="s">
        <v>160</v>
      </c>
      <c r="AV112" s="12" t="s">
        <v>85</v>
      </c>
      <c r="AW112" s="12" t="s">
        <v>38</v>
      </c>
      <c r="AX112" s="12" t="s">
        <v>75</v>
      </c>
      <c r="AY112" s="223" t="s">
        <v>147</v>
      </c>
    </row>
    <row r="113" spans="2:65" s="11" customFormat="1">
      <c r="B113" s="202"/>
      <c r="C113" s="203"/>
      <c r="D113" s="204" t="s">
        <v>186</v>
      </c>
      <c r="E113" s="205" t="s">
        <v>21</v>
      </c>
      <c r="F113" s="206" t="s">
        <v>1242</v>
      </c>
      <c r="G113" s="203"/>
      <c r="H113" s="205" t="s">
        <v>21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186</v>
      </c>
      <c r="AU113" s="212" t="s">
        <v>160</v>
      </c>
      <c r="AV113" s="11" t="s">
        <v>83</v>
      </c>
      <c r="AW113" s="11" t="s">
        <v>38</v>
      </c>
      <c r="AX113" s="11" t="s">
        <v>75</v>
      </c>
      <c r="AY113" s="212" t="s">
        <v>147</v>
      </c>
    </row>
    <row r="114" spans="2:65" s="12" customFormat="1">
      <c r="B114" s="213"/>
      <c r="C114" s="214"/>
      <c r="D114" s="204" t="s">
        <v>186</v>
      </c>
      <c r="E114" s="215" t="s">
        <v>21</v>
      </c>
      <c r="F114" s="216" t="s">
        <v>1393</v>
      </c>
      <c r="G114" s="214"/>
      <c r="H114" s="217">
        <v>3.2040000000000002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186</v>
      </c>
      <c r="AU114" s="223" t="s">
        <v>160</v>
      </c>
      <c r="AV114" s="12" t="s">
        <v>85</v>
      </c>
      <c r="AW114" s="12" t="s">
        <v>38</v>
      </c>
      <c r="AX114" s="12" t="s">
        <v>75</v>
      </c>
      <c r="AY114" s="223" t="s">
        <v>147</v>
      </c>
    </row>
    <row r="115" spans="2:65" s="1" customFormat="1" ht="38.25" customHeight="1">
      <c r="B115" s="39"/>
      <c r="C115" s="190" t="s">
        <v>166</v>
      </c>
      <c r="D115" s="190" t="s">
        <v>150</v>
      </c>
      <c r="E115" s="191" t="s">
        <v>469</v>
      </c>
      <c r="F115" s="192" t="s">
        <v>470</v>
      </c>
      <c r="G115" s="193" t="s">
        <v>219</v>
      </c>
      <c r="H115" s="194">
        <v>8.3000000000000007</v>
      </c>
      <c r="I115" s="195"/>
      <c r="J115" s="196">
        <f>ROUND(I115*H115,2)</f>
        <v>0</v>
      </c>
      <c r="K115" s="192" t="s">
        <v>154</v>
      </c>
      <c r="L115" s="59"/>
      <c r="M115" s="197" t="s">
        <v>21</v>
      </c>
      <c r="N115" s="198" t="s">
        <v>46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166</v>
      </c>
      <c r="AT115" s="22" t="s">
        <v>150</v>
      </c>
      <c r="AU115" s="22" t="s">
        <v>160</v>
      </c>
      <c r="AY115" s="22" t="s">
        <v>147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83</v>
      </c>
      <c r="BK115" s="201">
        <f>ROUND(I115*H115,2)</f>
        <v>0</v>
      </c>
      <c r="BL115" s="22" t="s">
        <v>166</v>
      </c>
      <c r="BM115" s="22" t="s">
        <v>1394</v>
      </c>
    </row>
    <row r="116" spans="2:65" s="11" customFormat="1">
      <c r="B116" s="202"/>
      <c r="C116" s="203"/>
      <c r="D116" s="204" t="s">
        <v>186</v>
      </c>
      <c r="E116" s="205" t="s">
        <v>21</v>
      </c>
      <c r="F116" s="206" t="s">
        <v>1028</v>
      </c>
      <c r="G116" s="203"/>
      <c r="H116" s="205" t="s">
        <v>21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186</v>
      </c>
      <c r="AU116" s="212" t="s">
        <v>160</v>
      </c>
      <c r="AV116" s="11" t="s">
        <v>83</v>
      </c>
      <c r="AW116" s="11" t="s">
        <v>38</v>
      </c>
      <c r="AX116" s="11" t="s">
        <v>75</v>
      </c>
      <c r="AY116" s="212" t="s">
        <v>147</v>
      </c>
    </row>
    <row r="117" spans="2:65" s="12" customFormat="1">
      <c r="B117" s="213"/>
      <c r="C117" s="214"/>
      <c r="D117" s="204" t="s">
        <v>186</v>
      </c>
      <c r="E117" s="215" t="s">
        <v>21</v>
      </c>
      <c r="F117" s="216" t="s">
        <v>1395</v>
      </c>
      <c r="G117" s="214"/>
      <c r="H117" s="217">
        <v>8.3000000000000007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186</v>
      </c>
      <c r="AU117" s="223" t="s">
        <v>160</v>
      </c>
      <c r="AV117" s="12" t="s">
        <v>85</v>
      </c>
      <c r="AW117" s="12" t="s">
        <v>38</v>
      </c>
      <c r="AX117" s="12" t="s">
        <v>75</v>
      </c>
      <c r="AY117" s="223" t="s">
        <v>147</v>
      </c>
    </row>
    <row r="118" spans="2:65" s="10" customFormat="1" ht="22.35" customHeight="1">
      <c r="B118" s="174"/>
      <c r="C118" s="175"/>
      <c r="D118" s="176" t="s">
        <v>74</v>
      </c>
      <c r="E118" s="188" t="s">
        <v>232</v>
      </c>
      <c r="F118" s="188" t="s">
        <v>233</v>
      </c>
      <c r="G118" s="175"/>
      <c r="H118" s="175"/>
      <c r="I118" s="178"/>
      <c r="J118" s="189">
        <f>BK118</f>
        <v>0</v>
      </c>
      <c r="K118" s="175"/>
      <c r="L118" s="180"/>
      <c r="M118" s="181"/>
      <c r="N118" s="182"/>
      <c r="O118" s="182"/>
      <c r="P118" s="183">
        <f>SUM(P119:P128)</f>
        <v>0</v>
      </c>
      <c r="Q118" s="182"/>
      <c r="R118" s="183">
        <f>SUM(R119:R128)</f>
        <v>0</v>
      </c>
      <c r="S118" s="182"/>
      <c r="T118" s="184">
        <f>SUM(T119:T128)</f>
        <v>0</v>
      </c>
      <c r="AR118" s="185" t="s">
        <v>83</v>
      </c>
      <c r="AT118" s="186" t="s">
        <v>74</v>
      </c>
      <c r="AU118" s="186" t="s">
        <v>85</v>
      </c>
      <c r="AY118" s="185" t="s">
        <v>147</v>
      </c>
      <c r="BK118" s="187">
        <f>SUM(BK119:BK128)</f>
        <v>0</v>
      </c>
    </row>
    <row r="119" spans="2:65" s="1" customFormat="1" ht="38.25" customHeight="1">
      <c r="B119" s="39"/>
      <c r="C119" s="190" t="s">
        <v>146</v>
      </c>
      <c r="D119" s="190" t="s">
        <v>150</v>
      </c>
      <c r="E119" s="191" t="s">
        <v>234</v>
      </c>
      <c r="F119" s="192" t="s">
        <v>235</v>
      </c>
      <c r="G119" s="193" t="s">
        <v>219</v>
      </c>
      <c r="H119" s="194">
        <v>30.31</v>
      </c>
      <c r="I119" s="195"/>
      <c r="J119" s="196">
        <f>ROUND(I119*H119,2)</f>
        <v>0</v>
      </c>
      <c r="K119" s="192" t="s">
        <v>154</v>
      </c>
      <c r="L119" s="59"/>
      <c r="M119" s="197" t="s">
        <v>21</v>
      </c>
      <c r="N119" s="198" t="s">
        <v>46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166</v>
      </c>
      <c r="AT119" s="22" t="s">
        <v>150</v>
      </c>
      <c r="AU119" s="22" t="s">
        <v>160</v>
      </c>
      <c r="AY119" s="22" t="s">
        <v>147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83</v>
      </c>
      <c r="BK119" s="201">
        <f>ROUND(I119*H119,2)</f>
        <v>0</v>
      </c>
      <c r="BL119" s="22" t="s">
        <v>166</v>
      </c>
      <c r="BM119" s="22" t="s">
        <v>1396</v>
      </c>
    </row>
    <row r="120" spans="2:65" s="12" customFormat="1">
      <c r="B120" s="213"/>
      <c r="C120" s="214"/>
      <c r="D120" s="204" t="s">
        <v>186</v>
      </c>
      <c r="E120" s="215" t="s">
        <v>21</v>
      </c>
      <c r="F120" s="216" t="s">
        <v>1397</v>
      </c>
      <c r="G120" s="214"/>
      <c r="H120" s="217">
        <v>30.31</v>
      </c>
      <c r="I120" s="218"/>
      <c r="J120" s="214"/>
      <c r="K120" s="214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186</v>
      </c>
      <c r="AU120" s="223" t="s">
        <v>160</v>
      </c>
      <c r="AV120" s="12" t="s">
        <v>85</v>
      </c>
      <c r="AW120" s="12" t="s">
        <v>38</v>
      </c>
      <c r="AX120" s="12" t="s">
        <v>75</v>
      </c>
      <c r="AY120" s="223" t="s">
        <v>147</v>
      </c>
    </row>
    <row r="121" spans="2:65" s="1" customFormat="1" ht="38.25" customHeight="1">
      <c r="B121" s="39"/>
      <c r="C121" s="190" t="s">
        <v>173</v>
      </c>
      <c r="D121" s="190" t="s">
        <v>150</v>
      </c>
      <c r="E121" s="191" t="s">
        <v>237</v>
      </c>
      <c r="F121" s="192" t="s">
        <v>238</v>
      </c>
      <c r="G121" s="193" t="s">
        <v>219</v>
      </c>
      <c r="H121" s="194">
        <v>28.959</v>
      </c>
      <c r="I121" s="195"/>
      <c r="J121" s="196">
        <f>ROUND(I121*H121,2)</f>
        <v>0</v>
      </c>
      <c r="K121" s="192" t="s">
        <v>154</v>
      </c>
      <c r="L121" s="59"/>
      <c r="M121" s="197" t="s">
        <v>21</v>
      </c>
      <c r="N121" s="198" t="s">
        <v>46</v>
      </c>
      <c r="O121" s="4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AR121" s="22" t="s">
        <v>166</v>
      </c>
      <c r="AT121" s="22" t="s">
        <v>150</v>
      </c>
      <c r="AU121" s="22" t="s">
        <v>160</v>
      </c>
      <c r="AY121" s="22" t="s">
        <v>147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2" t="s">
        <v>83</v>
      </c>
      <c r="BK121" s="201">
        <f>ROUND(I121*H121,2)</f>
        <v>0</v>
      </c>
      <c r="BL121" s="22" t="s">
        <v>166</v>
      </c>
      <c r="BM121" s="22" t="s">
        <v>1398</v>
      </c>
    </row>
    <row r="122" spans="2:65" s="12" customFormat="1">
      <c r="B122" s="213"/>
      <c r="C122" s="214"/>
      <c r="D122" s="204" t="s">
        <v>186</v>
      </c>
      <c r="E122" s="215" t="s">
        <v>21</v>
      </c>
      <c r="F122" s="216" t="s">
        <v>1397</v>
      </c>
      <c r="G122" s="214"/>
      <c r="H122" s="217">
        <v>30.31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186</v>
      </c>
      <c r="AU122" s="223" t="s">
        <v>160</v>
      </c>
      <c r="AV122" s="12" t="s">
        <v>85</v>
      </c>
      <c r="AW122" s="12" t="s">
        <v>38</v>
      </c>
      <c r="AX122" s="12" t="s">
        <v>75</v>
      </c>
      <c r="AY122" s="223" t="s">
        <v>147</v>
      </c>
    </row>
    <row r="123" spans="2:65" s="12" customFormat="1">
      <c r="B123" s="213"/>
      <c r="C123" s="214"/>
      <c r="D123" s="204" t="s">
        <v>186</v>
      </c>
      <c r="E123" s="215" t="s">
        <v>21</v>
      </c>
      <c r="F123" s="216" t="s">
        <v>1399</v>
      </c>
      <c r="G123" s="214"/>
      <c r="H123" s="217">
        <v>-1.351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186</v>
      </c>
      <c r="AU123" s="223" t="s">
        <v>160</v>
      </c>
      <c r="AV123" s="12" t="s">
        <v>85</v>
      </c>
      <c r="AW123" s="12" t="s">
        <v>38</v>
      </c>
      <c r="AX123" s="12" t="s">
        <v>75</v>
      </c>
      <c r="AY123" s="223" t="s">
        <v>147</v>
      </c>
    </row>
    <row r="124" spans="2:65" s="1" customFormat="1" ht="51" customHeight="1">
      <c r="B124" s="39"/>
      <c r="C124" s="190" t="s">
        <v>179</v>
      </c>
      <c r="D124" s="190" t="s">
        <v>150</v>
      </c>
      <c r="E124" s="191" t="s">
        <v>240</v>
      </c>
      <c r="F124" s="192" t="s">
        <v>241</v>
      </c>
      <c r="G124" s="193" t="s">
        <v>219</v>
      </c>
      <c r="H124" s="194">
        <v>28.959</v>
      </c>
      <c r="I124" s="195"/>
      <c r="J124" s="196">
        <f>ROUND(I124*H124,2)</f>
        <v>0</v>
      </c>
      <c r="K124" s="192" t="s">
        <v>154</v>
      </c>
      <c r="L124" s="59"/>
      <c r="M124" s="197" t="s">
        <v>21</v>
      </c>
      <c r="N124" s="198" t="s">
        <v>46</v>
      </c>
      <c r="O124" s="4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AR124" s="22" t="s">
        <v>166</v>
      </c>
      <c r="AT124" s="22" t="s">
        <v>150</v>
      </c>
      <c r="AU124" s="22" t="s">
        <v>160</v>
      </c>
      <c r="AY124" s="22" t="s">
        <v>147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83</v>
      </c>
      <c r="BK124" s="201">
        <f>ROUND(I124*H124,2)</f>
        <v>0</v>
      </c>
      <c r="BL124" s="22" t="s">
        <v>166</v>
      </c>
      <c r="BM124" s="22" t="s">
        <v>1400</v>
      </c>
    </row>
    <row r="125" spans="2:65" s="11" customFormat="1">
      <c r="B125" s="202"/>
      <c r="C125" s="203"/>
      <c r="D125" s="204" t="s">
        <v>186</v>
      </c>
      <c r="E125" s="205" t="s">
        <v>21</v>
      </c>
      <c r="F125" s="206" t="s">
        <v>508</v>
      </c>
      <c r="G125" s="203"/>
      <c r="H125" s="205" t="s">
        <v>21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186</v>
      </c>
      <c r="AU125" s="212" t="s">
        <v>160</v>
      </c>
      <c r="AV125" s="11" t="s">
        <v>83</v>
      </c>
      <c r="AW125" s="11" t="s">
        <v>38</v>
      </c>
      <c r="AX125" s="11" t="s">
        <v>75</v>
      </c>
      <c r="AY125" s="212" t="s">
        <v>147</v>
      </c>
    </row>
    <row r="126" spans="2:65" s="12" customFormat="1">
      <c r="B126" s="213"/>
      <c r="C126" s="214"/>
      <c r="D126" s="204" t="s">
        <v>186</v>
      </c>
      <c r="E126" s="215" t="s">
        <v>21</v>
      </c>
      <c r="F126" s="216" t="s">
        <v>1401</v>
      </c>
      <c r="G126" s="214"/>
      <c r="H126" s="217">
        <v>28.959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186</v>
      </c>
      <c r="AU126" s="223" t="s">
        <v>160</v>
      </c>
      <c r="AV126" s="12" t="s">
        <v>85</v>
      </c>
      <c r="AW126" s="12" t="s">
        <v>38</v>
      </c>
      <c r="AX126" s="12" t="s">
        <v>75</v>
      </c>
      <c r="AY126" s="223" t="s">
        <v>147</v>
      </c>
    </row>
    <row r="127" spans="2:65" s="1" customFormat="1" ht="25.5" customHeight="1">
      <c r="B127" s="39"/>
      <c r="C127" s="190" t="s">
        <v>182</v>
      </c>
      <c r="D127" s="190" t="s">
        <v>150</v>
      </c>
      <c r="E127" s="191" t="s">
        <v>243</v>
      </c>
      <c r="F127" s="192" t="s">
        <v>244</v>
      </c>
      <c r="G127" s="193" t="s">
        <v>219</v>
      </c>
      <c r="H127" s="194">
        <v>30.31</v>
      </c>
      <c r="I127" s="195"/>
      <c r="J127" s="196">
        <f>ROUND(I127*H127,2)</f>
        <v>0</v>
      </c>
      <c r="K127" s="192" t="s">
        <v>154</v>
      </c>
      <c r="L127" s="59"/>
      <c r="M127" s="197" t="s">
        <v>21</v>
      </c>
      <c r="N127" s="198" t="s">
        <v>46</v>
      </c>
      <c r="O127" s="4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2" t="s">
        <v>166</v>
      </c>
      <c r="AT127" s="22" t="s">
        <v>150</v>
      </c>
      <c r="AU127" s="22" t="s">
        <v>160</v>
      </c>
      <c r="AY127" s="22" t="s">
        <v>147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2" t="s">
        <v>83</v>
      </c>
      <c r="BK127" s="201">
        <f>ROUND(I127*H127,2)</f>
        <v>0</v>
      </c>
      <c r="BL127" s="22" t="s">
        <v>166</v>
      </c>
      <c r="BM127" s="22" t="s">
        <v>1402</v>
      </c>
    </row>
    <row r="128" spans="2:65" s="12" customFormat="1">
      <c r="B128" s="213"/>
      <c r="C128" s="214"/>
      <c r="D128" s="204" t="s">
        <v>186</v>
      </c>
      <c r="E128" s="215" t="s">
        <v>21</v>
      </c>
      <c r="F128" s="216" t="s">
        <v>1397</v>
      </c>
      <c r="G128" s="214"/>
      <c r="H128" s="217">
        <v>30.31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186</v>
      </c>
      <c r="AU128" s="223" t="s">
        <v>160</v>
      </c>
      <c r="AV128" s="12" t="s">
        <v>85</v>
      </c>
      <c r="AW128" s="12" t="s">
        <v>38</v>
      </c>
      <c r="AX128" s="12" t="s">
        <v>75</v>
      </c>
      <c r="AY128" s="223" t="s">
        <v>147</v>
      </c>
    </row>
    <row r="129" spans="2:65" s="10" customFormat="1" ht="22.35" customHeight="1">
      <c r="B129" s="174"/>
      <c r="C129" s="175"/>
      <c r="D129" s="176" t="s">
        <v>74</v>
      </c>
      <c r="E129" s="188" t="s">
        <v>246</v>
      </c>
      <c r="F129" s="188" t="s">
        <v>247</v>
      </c>
      <c r="G129" s="175"/>
      <c r="H129" s="175"/>
      <c r="I129" s="178"/>
      <c r="J129" s="189">
        <f>BK129</f>
        <v>0</v>
      </c>
      <c r="K129" s="175"/>
      <c r="L129" s="180"/>
      <c r="M129" s="181"/>
      <c r="N129" s="182"/>
      <c r="O129" s="182"/>
      <c r="P129" s="183">
        <f>SUM(P130:P139)</f>
        <v>0</v>
      </c>
      <c r="Q129" s="182"/>
      <c r="R129" s="183">
        <f>SUM(R130:R139)</f>
        <v>3.907</v>
      </c>
      <c r="S129" s="182"/>
      <c r="T129" s="184">
        <f>SUM(T130:T139)</f>
        <v>0</v>
      </c>
      <c r="AR129" s="185" t="s">
        <v>83</v>
      </c>
      <c r="AT129" s="186" t="s">
        <v>74</v>
      </c>
      <c r="AU129" s="186" t="s">
        <v>85</v>
      </c>
      <c r="AY129" s="185" t="s">
        <v>147</v>
      </c>
      <c r="BK129" s="187">
        <f>SUM(BK130:BK139)</f>
        <v>0</v>
      </c>
    </row>
    <row r="130" spans="2:65" s="1" customFormat="1" ht="25.5" customHeight="1">
      <c r="B130" s="39"/>
      <c r="C130" s="190" t="s">
        <v>188</v>
      </c>
      <c r="D130" s="190" t="s">
        <v>150</v>
      </c>
      <c r="E130" s="191" t="s">
        <v>248</v>
      </c>
      <c r="F130" s="192" t="s">
        <v>249</v>
      </c>
      <c r="G130" s="193" t="s">
        <v>250</v>
      </c>
      <c r="H130" s="194">
        <v>57.917999999999999</v>
      </c>
      <c r="I130" s="195"/>
      <c r="J130" s="196">
        <f>ROUND(I130*H130,2)</f>
        <v>0</v>
      </c>
      <c r="K130" s="192" t="s">
        <v>154</v>
      </c>
      <c r="L130" s="59"/>
      <c r="M130" s="197" t="s">
        <v>21</v>
      </c>
      <c r="N130" s="198" t="s">
        <v>46</v>
      </c>
      <c r="O130" s="4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AR130" s="22" t="s">
        <v>166</v>
      </c>
      <c r="AT130" s="22" t="s">
        <v>150</v>
      </c>
      <c r="AU130" s="22" t="s">
        <v>160</v>
      </c>
      <c r="AY130" s="22" t="s">
        <v>147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22" t="s">
        <v>83</v>
      </c>
      <c r="BK130" s="201">
        <f>ROUND(I130*H130,2)</f>
        <v>0</v>
      </c>
      <c r="BL130" s="22" t="s">
        <v>166</v>
      </c>
      <c r="BM130" s="22" t="s">
        <v>1403</v>
      </c>
    </row>
    <row r="131" spans="2:65" s="11" customFormat="1">
      <c r="B131" s="202"/>
      <c r="C131" s="203"/>
      <c r="D131" s="204" t="s">
        <v>186</v>
      </c>
      <c r="E131" s="205" t="s">
        <v>21</v>
      </c>
      <c r="F131" s="206" t="s">
        <v>508</v>
      </c>
      <c r="G131" s="203"/>
      <c r="H131" s="205" t="s">
        <v>21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186</v>
      </c>
      <c r="AU131" s="212" t="s">
        <v>160</v>
      </c>
      <c r="AV131" s="11" t="s">
        <v>83</v>
      </c>
      <c r="AW131" s="11" t="s">
        <v>38</v>
      </c>
      <c r="AX131" s="11" t="s">
        <v>75</v>
      </c>
      <c r="AY131" s="212" t="s">
        <v>147</v>
      </c>
    </row>
    <row r="132" spans="2:65" s="12" customFormat="1">
      <c r="B132" s="213"/>
      <c r="C132" s="214"/>
      <c r="D132" s="204" t="s">
        <v>186</v>
      </c>
      <c r="E132" s="215" t="s">
        <v>21</v>
      </c>
      <c r="F132" s="216" t="s">
        <v>1404</v>
      </c>
      <c r="G132" s="214"/>
      <c r="H132" s="217">
        <v>57.917999999999999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186</v>
      </c>
      <c r="AU132" s="223" t="s">
        <v>160</v>
      </c>
      <c r="AV132" s="12" t="s">
        <v>85</v>
      </c>
      <c r="AW132" s="12" t="s">
        <v>38</v>
      </c>
      <c r="AX132" s="12" t="s">
        <v>75</v>
      </c>
      <c r="AY132" s="223" t="s">
        <v>147</v>
      </c>
    </row>
    <row r="133" spans="2:65" s="1" customFormat="1" ht="25.5" customHeight="1">
      <c r="B133" s="39"/>
      <c r="C133" s="190" t="s">
        <v>192</v>
      </c>
      <c r="D133" s="190" t="s">
        <v>150</v>
      </c>
      <c r="E133" s="191" t="s">
        <v>524</v>
      </c>
      <c r="F133" s="192" t="s">
        <v>525</v>
      </c>
      <c r="G133" s="193" t="s">
        <v>219</v>
      </c>
      <c r="H133" s="194">
        <v>1.351</v>
      </c>
      <c r="I133" s="195"/>
      <c r="J133" s="196">
        <f>ROUND(I133*H133,2)</f>
        <v>0</v>
      </c>
      <c r="K133" s="192" t="s">
        <v>154</v>
      </c>
      <c r="L133" s="59"/>
      <c r="M133" s="197" t="s">
        <v>21</v>
      </c>
      <c r="N133" s="198" t="s">
        <v>46</v>
      </c>
      <c r="O133" s="4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2" t="s">
        <v>166</v>
      </c>
      <c r="AT133" s="22" t="s">
        <v>150</v>
      </c>
      <c r="AU133" s="22" t="s">
        <v>160</v>
      </c>
      <c r="AY133" s="22" t="s">
        <v>147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83</v>
      </c>
      <c r="BK133" s="201">
        <f>ROUND(I133*H133,2)</f>
        <v>0</v>
      </c>
      <c r="BL133" s="22" t="s">
        <v>166</v>
      </c>
      <c r="BM133" s="22" t="s">
        <v>1405</v>
      </c>
    </row>
    <row r="134" spans="2:65" s="11" customFormat="1">
      <c r="B134" s="202"/>
      <c r="C134" s="203"/>
      <c r="D134" s="204" t="s">
        <v>186</v>
      </c>
      <c r="E134" s="205" t="s">
        <v>21</v>
      </c>
      <c r="F134" s="206" t="s">
        <v>1242</v>
      </c>
      <c r="G134" s="203"/>
      <c r="H134" s="205" t="s">
        <v>21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186</v>
      </c>
      <c r="AU134" s="212" t="s">
        <v>160</v>
      </c>
      <c r="AV134" s="11" t="s">
        <v>83</v>
      </c>
      <c r="AW134" s="11" t="s">
        <v>38</v>
      </c>
      <c r="AX134" s="11" t="s">
        <v>75</v>
      </c>
      <c r="AY134" s="212" t="s">
        <v>147</v>
      </c>
    </row>
    <row r="135" spans="2:65" s="12" customFormat="1">
      <c r="B135" s="213"/>
      <c r="C135" s="214"/>
      <c r="D135" s="204" t="s">
        <v>186</v>
      </c>
      <c r="E135" s="215" t="s">
        <v>21</v>
      </c>
      <c r="F135" s="216" t="s">
        <v>1406</v>
      </c>
      <c r="G135" s="214"/>
      <c r="H135" s="217">
        <v>1.351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186</v>
      </c>
      <c r="AU135" s="223" t="s">
        <v>160</v>
      </c>
      <c r="AV135" s="12" t="s">
        <v>85</v>
      </c>
      <c r="AW135" s="12" t="s">
        <v>38</v>
      </c>
      <c r="AX135" s="12" t="s">
        <v>75</v>
      </c>
      <c r="AY135" s="223" t="s">
        <v>147</v>
      </c>
    </row>
    <row r="136" spans="2:65" s="1" customFormat="1" ht="38.25" customHeight="1">
      <c r="B136" s="39"/>
      <c r="C136" s="190" t="s">
        <v>272</v>
      </c>
      <c r="D136" s="190" t="s">
        <v>150</v>
      </c>
      <c r="E136" s="191" t="s">
        <v>538</v>
      </c>
      <c r="F136" s="192" t="s">
        <v>539</v>
      </c>
      <c r="G136" s="193" t="s">
        <v>219</v>
      </c>
      <c r="H136" s="194">
        <v>2.2200000000000002</v>
      </c>
      <c r="I136" s="195"/>
      <c r="J136" s="196">
        <f>ROUND(I136*H136,2)</f>
        <v>0</v>
      </c>
      <c r="K136" s="192" t="s">
        <v>154</v>
      </c>
      <c r="L136" s="59"/>
      <c r="M136" s="197" t="s">
        <v>21</v>
      </c>
      <c r="N136" s="198" t="s">
        <v>46</v>
      </c>
      <c r="O136" s="4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2" t="s">
        <v>166</v>
      </c>
      <c r="AT136" s="22" t="s">
        <v>150</v>
      </c>
      <c r="AU136" s="22" t="s">
        <v>160</v>
      </c>
      <c r="AY136" s="22" t="s">
        <v>147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83</v>
      </c>
      <c r="BK136" s="201">
        <f>ROUND(I136*H136,2)</f>
        <v>0</v>
      </c>
      <c r="BL136" s="22" t="s">
        <v>166</v>
      </c>
      <c r="BM136" s="22" t="s">
        <v>1407</v>
      </c>
    </row>
    <row r="137" spans="2:65" s="12" customFormat="1">
      <c r="B137" s="213"/>
      <c r="C137" s="214"/>
      <c r="D137" s="204" t="s">
        <v>186</v>
      </c>
      <c r="E137" s="215" t="s">
        <v>21</v>
      </c>
      <c r="F137" s="216" t="s">
        <v>1408</v>
      </c>
      <c r="G137" s="214"/>
      <c r="H137" s="217">
        <v>2.2200000000000002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186</v>
      </c>
      <c r="AU137" s="223" t="s">
        <v>160</v>
      </c>
      <c r="AV137" s="12" t="s">
        <v>85</v>
      </c>
      <c r="AW137" s="12" t="s">
        <v>38</v>
      </c>
      <c r="AX137" s="12" t="s">
        <v>75</v>
      </c>
      <c r="AY137" s="223" t="s">
        <v>147</v>
      </c>
    </row>
    <row r="138" spans="2:65" s="1" customFormat="1" ht="16.5" customHeight="1">
      <c r="B138" s="39"/>
      <c r="C138" s="228" t="s">
        <v>278</v>
      </c>
      <c r="D138" s="228" t="s">
        <v>332</v>
      </c>
      <c r="E138" s="229" t="s">
        <v>1059</v>
      </c>
      <c r="F138" s="230" t="s">
        <v>1060</v>
      </c>
      <c r="G138" s="231" t="s">
        <v>250</v>
      </c>
      <c r="H138" s="232">
        <v>3.907</v>
      </c>
      <c r="I138" s="233"/>
      <c r="J138" s="234">
        <f>ROUND(I138*H138,2)</f>
        <v>0</v>
      </c>
      <c r="K138" s="230" t="s">
        <v>154</v>
      </c>
      <c r="L138" s="235"/>
      <c r="M138" s="236" t="s">
        <v>21</v>
      </c>
      <c r="N138" s="237" t="s">
        <v>46</v>
      </c>
      <c r="O138" s="40"/>
      <c r="P138" s="199">
        <f>O138*H138</f>
        <v>0</v>
      </c>
      <c r="Q138" s="199">
        <v>1</v>
      </c>
      <c r="R138" s="199">
        <f>Q138*H138</f>
        <v>3.907</v>
      </c>
      <c r="S138" s="199">
        <v>0</v>
      </c>
      <c r="T138" s="200">
        <f>S138*H138</f>
        <v>0</v>
      </c>
      <c r="AR138" s="22" t="s">
        <v>182</v>
      </c>
      <c r="AT138" s="22" t="s">
        <v>332</v>
      </c>
      <c r="AU138" s="22" t="s">
        <v>160</v>
      </c>
      <c r="AY138" s="22" t="s">
        <v>147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83</v>
      </c>
      <c r="BK138" s="201">
        <f>ROUND(I138*H138,2)</f>
        <v>0</v>
      </c>
      <c r="BL138" s="22" t="s">
        <v>166</v>
      </c>
      <c r="BM138" s="22" t="s">
        <v>1409</v>
      </c>
    </row>
    <row r="139" spans="2:65" s="12" customFormat="1">
      <c r="B139" s="213"/>
      <c r="C139" s="214"/>
      <c r="D139" s="204" t="s">
        <v>186</v>
      </c>
      <c r="E139" s="215" t="s">
        <v>21</v>
      </c>
      <c r="F139" s="216" t="s">
        <v>1410</v>
      </c>
      <c r="G139" s="214"/>
      <c r="H139" s="217">
        <v>3.907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186</v>
      </c>
      <c r="AU139" s="223" t="s">
        <v>160</v>
      </c>
      <c r="AV139" s="12" t="s">
        <v>85</v>
      </c>
      <c r="AW139" s="12" t="s">
        <v>38</v>
      </c>
      <c r="AX139" s="12" t="s">
        <v>75</v>
      </c>
      <c r="AY139" s="223" t="s">
        <v>147</v>
      </c>
    </row>
    <row r="140" spans="2:65" s="10" customFormat="1" ht="22.35" customHeight="1">
      <c r="B140" s="174"/>
      <c r="C140" s="175"/>
      <c r="D140" s="176" t="s">
        <v>74</v>
      </c>
      <c r="E140" s="188" t="s">
        <v>309</v>
      </c>
      <c r="F140" s="188" t="s">
        <v>548</v>
      </c>
      <c r="G140" s="175"/>
      <c r="H140" s="175"/>
      <c r="I140" s="178"/>
      <c r="J140" s="189">
        <f>BK140</f>
        <v>0</v>
      </c>
      <c r="K140" s="175"/>
      <c r="L140" s="180"/>
      <c r="M140" s="181"/>
      <c r="N140" s="182"/>
      <c r="O140" s="182"/>
      <c r="P140" s="183">
        <f>SUM(P141:P159)</f>
        <v>0</v>
      </c>
      <c r="Q140" s="182"/>
      <c r="R140" s="183">
        <f>SUM(R141:R159)</f>
        <v>2.1419999999999998E-3</v>
      </c>
      <c r="S140" s="182"/>
      <c r="T140" s="184">
        <f>SUM(T141:T159)</f>
        <v>0</v>
      </c>
      <c r="AR140" s="185" t="s">
        <v>83</v>
      </c>
      <c r="AT140" s="186" t="s">
        <v>74</v>
      </c>
      <c r="AU140" s="186" t="s">
        <v>85</v>
      </c>
      <c r="AY140" s="185" t="s">
        <v>147</v>
      </c>
      <c r="BK140" s="187">
        <f>SUM(BK141:BK159)</f>
        <v>0</v>
      </c>
    </row>
    <row r="141" spans="2:65" s="1" customFormat="1" ht="25.5" customHeight="1">
      <c r="B141" s="39"/>
      <c r="C141" s="190" t="s">
        <v>215</v>
      </c>
      <c r="D141" s="190" t="s">
        <v>150</v>
      </c>
      <c r="E141" s="191" t="s">
        <v>559</v>
      </c>
      <c r="F141" s="192" t="s">
        <v>560</v>
      </c>
      <c r="G141" s="193" t="s">
        <v>268</v>
      </c>
      <c r="H141" s="194">
        <v>70.41</v>
      </c>
      <c r="I141" s="195"/>
      <c r="J141" s="196">
        <f>ROUND(I141*H141,2)</f>
        <v>0</v>
      </c>
      <c r="K141" s="192" t="s">
        <v>154</v>
      </c>
      <c r="L141" s="59"/>
      <c r="M141" s="197" t="s">
        <v>21</v>
      </c>
      <c r="N141" s="198" t="s">
        <v>46</v>
      </c>
      <c r="O141" s="4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22" t="s">
        <v>166</v>
      </c>
      <c r="AT141" s="22" t="s">
        <v>150</v>
      </c>
      <c r="AU141" s="22" t="s">
        <v>160</v>
      </c>
      <c r="AY141" s="22" t="s">
        <v>147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83</v>
      </c>
      <c r="BK141" s="201">
        <f>ROUND(I141*H141,2)</f>
        <v>0</v>
      </c>
      <c r="BL141" s="22" t="s">
        <v>166</v>
      </c>
      <c r="BM141" s="22" t="s">
        <v>1411</v>
      </c>
    </row>
    <row r="142" spans="2:65" s="12" customFormat="1">
      <c r="B142" s="213"/>
      <c r="C142" s="214"/>
      <c r="D142" s="204" t="s">
        <v>186</v>
      </c>
      <c r="E142" s="215" t="s">
        <v>21</v>
      </c>
      <c r="F142" s="216" t="s">
        <v>1412</v>
      </c>
      <c r="G142" s="214"/>
      <c r="H142" s="217">
        <v>70.41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186</v>
      </c>
      <c r="AU142" s="223" t="s">
        <v>160</v>
      </c>
      <c r="AV142" s="12" t="s">
        <v>85</v>
      </c>
      <c r="AW142" s="12" t="s">
        <v>38</v>
      </c>
      <c r="AX142" s="12" t="s">
        <v>75</v>
      </c>
      <c r="AY142" s="223" t="s">
        <v>147</v>
      </c>
    </row>
    <row r="143" spans="2:65" s="1" customFormat="1" ht="16.5" customHeight="1">
      <c r="B143" s="39"/>
      <c r="C143" s="228" t="s">
        <v>287</v>
      </c>
      <c r="D143" s="228" t="s">
        <v>332</v>
      </c>
      <c r="E143" s="229" t="s">
        <v>564</v>
      </c>
      <c r="F143" s="230" t="s">
        <v>565</v>
      </c>
      <c r="G143" s="231" t="s">
        <v>349</v>
      </c>
      <c r="H143" s="232">
        <v>2.1419999999999999</v>
      </c>
      <c r="I143" s="233"/>
      <c r="J143" s="234">
        <f>ROUND(I143*H143,2)</f>
        <v>0</v>
      </c>
      <c r="K143" s="230" t="s">
        <v>154</v>
      </c>
      <c r="L143" s="235"/>
      <c r="M143" s="236" t="s">
        <v>21</v>
      </c>
      <c r="N143" s="237" t="s">
        <v>46</v>
      </c>
      <c r="O143" s="40"/>
      <c r="P143" s="199">
        <f>O143*H143</f>
        <v>0</v>
      </c>
      <c r="Q143" s="199">
        <v>1E-3</v>
      </c>
      <c r="R143" s="199">
        <f>Q143*H143</f>
        <v>2.1419999999999998E-3</v>
      </c>
      <c r="S143" s="199">
        <v>0</v>
      </c>
      <c r="T143" s="200">
        <f>S143*H143</f>
        <v>0</v>
      </c>
      <c r="AR143" s="22" t="s">
        <v>182</v>
      </c>
      <c r="AT143" s="22" t="s">
        <v>332</v>
      </c>
      <c r="AU143" s="22" t="s">
        <v>160</v>
      </c>
      <c r="AY143" s="22" t="s">
        <v>147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2" t="s">
        <v>83</v>
      </c>
      <c r="BK143" s="201">
        <f>ROUND(I143*H143,2)</f>
        <v>0</v>
      </c>
      <c r="BL143" s="22" t="s">
        <v>166</v>
      </c>
      <c r="BM143" s="22" t="s">
        <v>1413</v>
      </c>
    </row>
    <row r="144" spans="2:65" s="11" customFormat="1">
      <c r="B144" s="202"/>
      <c r="C144" s="203"/>
      <c r="D144" s="204" t="s">
        <v>186</v>
      </c>
      <c r="E144" s="205" t="s">
        <v>21</v>
      </c>
      <c r="F144" s="206" t="s">
        <v>1414</v>
      </c>
      <c r="G144" s="203"/>
      <c r="H144" s="205" t="s">
        <v>21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186</v>
      </c>
      <c r="AU144" s="212" t="s">
        <v>160</v>
      </c>
      <c r="AV144" s="11" t="s">
        <v>83</v>
      </c>
      <c r="AW144" s="11" t="s">
        <v>38</v>
      </c>
      <c r="AX144" s="11" t="s">
        <v>75</v>
      </c>
      <c r="AY144" s="212" t="s">
        <v>147</v>
      </c>
    </row>
    <row r="145" spans="2:65" s="12" customFormat="1">
      <c r="B145" s="213"/>
      <c r="C145" s="214"/>
      <c r="D145" s="204" t="s">
        <v>186</v>
      </c>
      <c r="E145" s="215" t="s">
        <v>21</v>
      </c>
      <c r="F145" s="216" t="s">
        <v>1415</v>
      </c>
      <c r="G145" s="214"/>
      <c r="H145" s="217">
        <v>2.1419999999999999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186</v>
      </c>
      <c r="AU145" s="223" t="s">
        <v>160</v>
      </c>
      <c r="AV145" s="12" t="s">
        <v>85</v>
      </c>
      <c r="AW145" s="12" t="s">
        <v>38</v>
      </c>
      <c r="AX145" s="12" t="s">
        <v>75</v>
      </c>
      <c r="AY145" s="223" t="s">
        <v>147</v>
      </c>
    </row>
    <row r="146" spans="2:65" s="1" customFormat="1" ht="25.5" customHeight="1">
      <c r="B146" s="39"/>
      <c r="C146" s="190" t="s">
        <v>10</v>
      </c>
      <c r="D146" s="190" t="s">
        <v>150</v>
      </c>
      <c r="E146" s="191" t="s">
        <v>569</v>
      </c>
      <c r="F146" s="192" t="s">
        <v>570</v>
      </c>
      <c r="G146" s="193" t="s">
        <v>268</v>
      </c>
      <c r="H146" s="194">
        <v>49.25</v>
      </c>
      <c r="I146" s="195"/>
      <c r="J146" s="196">
        <f>ROUND(I146*H146,2)</f>
        <v>0</v>
      </c>
      <c r="K146" s="192" t="s">
        <v>154</v>
      </c>
      <c r="L146" s="59"/>
      <c r="M146" s="197" t="s">
        <v>21</v>
      </c>
      <c r="N146" s="198" t="s">
        <v>46</v>
      </c>
      <c r="O146" s="4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2" t="s">
        <v>166</v>
      </c>
      <c r="AT146" s="22" t="s">
        <v>150</v>
      </c>
      <c r="AU146" s="22" t="s">
        <v>160</v>
      </c>
      <c r="AY146" s="22" t="s">
        <v>147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83</v>
      </c>
      <c r="BK146" s="201">
        <f>ROUND(I146*H146,2)</f>
        <v>0</v>
      </c>
      <c r="BL146" s="22" t="s">
        <v>166</v>
      </c>
      <c r="BM146" s="22" t="s">
        <v>1416</v>
      </c>
    </row>
    <row r="147" spans="2:65" s="12" customFormat="1">
      <c r="B147" s="213"/>
      <c r="C147" s="214"/>
      <c r="D147" s="204" t="s">
        <v>186</v>
      </c>
      <c r="E147" s="215" t="s">
        <v>21</v>
      </c>
      <c r="F147" s="216" t="s">
        <v>1417</v>
      </c>
      <c r="G147" s="214"/>
      <c r="H147" s="217">
        <v>49.25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186</v>
      </c>
      <c r="AU147" s="223" t="s">
        <v>160</v>
      </c>
      <c r="AV147" s="12" t="s">
        <v>85</v>
      </c>
      <c r="AW147" s="12" t="s">
        <v>38</v>
      </c>
      <c r="AX147" s="12" t="s">
        <v>75</v>
      </c>
      <c r="AY147" s="223" t="s">
        <v>147</v>
      </c>
    </row>
    <row r="148" spans="2:65" s="1" customFormat="1" ht="25.5" customHeight="1">
      <c r="B148" s="39"/>
      <c r="C148" s="190" t="s">
        <v>232</v>
      </c>
      <c r="D148" s="190" t="s">
        <v>150</v>
      </c>
      <c r="E148" s="191" t="s">
        <v>585</v>
      </c>
      <c r="F148" s="192" t="s">
        <v>586</v>
      </c>
      <c r="G148" s="193" t="s">
        <v>268</v>
      </c>
      <c r="H148" s="194">
        <v>71.41</v>
      </c>
      <c r="I148" s="195"/>
      <c r="J148" s="196">
        <f>ROUND(I148*H148,2)</f>
        <v>0</v>
      </c>
      <c r="K148" s="192" t="s">
        <v>154</v>
      </c>
      <c r="L148" s="59"/>
      <c r="M148" s="197" t="s">
        <v>21</v>
      </c>
      <c r="N148" s="198" t="s">
        <v>46</v>
      </c>
      <c r="O148" s="4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AR148" s="22" t="s">
        <v>166</v>
      </c>
      <c r="AT148" s="22" t="s">
        <v>150</v>
      </c>
      <c r="AU148" s="22" t="s">
        <v>160</v>
      </c>
      <c r="AY148" s="22" t="s">
        <v>147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83</v>
      </c>
      <c r="BK148" s="201">
        <f>ROUND(I148*H148,2)</f>
        <v>0</v>
      </c>
      <c r="BL148" s="22" t="s">
        <v>166</v>
      </c>
      <c r="BM148" s="22" t="s">
        <v>1418</v>
      </c>
    </row>
    <row r="149" spans="2:65" s="11" customFormat="1">
      <c r="B149" s="202"/>
      <c r="C149" s="203"/>
      <c r="D149" s="204" t="s">
        <v>186</v>
      </c>
      <c r="E149" s="205" t="s">
        <v>21</v>
      </c>
      <c r="F149" s="206" t="s">
        <v>1414</v>
      </c>
      <c r="G149" s="203"/>
      <c r="H149" s="205" t="s">
        <v>21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186</v>
      </c>
      <c r="AU149" s="212" t="s">
        <v>160</v>
      </c>
      <c r="AV149" s="11" t="s">
        <v>83</v>
      </c>
      <c r="AW149" s="11" t="s">
        <v>38</v>
      </c>
      <c r="AX149" s="11" t="s">
        <v>75</v>
      </c>
      <c r="AY149" s="212" t="s">
        <v>147</v>
      </c>
    </row>
    <row r="150" spans="2:65" s="12" customFormat="1">
      <c r="B150" s="213"/>
      <c r="C150" s="214"/>
      <c r="D150" s="204" t="s">
        <v>186</v>
      </c>
      <c r="E150" s="215" t="s">
        <v>21</v>
      </c>
      <c r="F150" s="216" t="s">
        <v>1419</v>
      </c>
      <c r="G150" s="214"/>
      <c r="H150" s="217">
        <v>71.41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186</v>
      </c>
      <c r="AU150" s="223" t="s">
        <v>160</v>
      </c>
      <c r="AV150" s="12" t="s">
        <v>85</v>
      </c>
      <c r="AW150" s="12" t="s">
        <v>38</v>
      </c>
      <c r="AX150" s="12" t="s">
        <v>75</v>
      </c>
      <c r="AY150" s="223" t="s">
        <v>147</v>
      </c>
    </row>
    <row r="151" spans="2:65" s="1" customFormat="1" ht="16.5" customHeight="1">
      <c r="B151" s="39"/>
      <c r="C151" s="190" t="s">
        <v>246</v>
      </c>
      <c r="D151" s="190" t="s">
        <v>150</v>
      </c>
      <c r="E151" s="191" t="s">
        <v>589</v>
      </c>
      <c r="F151" s="192" t="s">
        <v>590</v>
      </c>
      <c r="G151" s="193" t="s">
        <v>268</v>
      </c>
      <c r="H151" s="194">
        <v>71.41</v>
      </c>
      <c r="I151" s="195"/>
      <c r="J151" s="196">
        <f>ROUND(I151*H151,2)</f>
        <v>0</v>
      </c>
      <c r="K151" s="192" t="s">
        <v>154</v>
      </c>
      <c r="L151" s="59"/>
      <c r="M151" s="197" t="s">
        <v>21</v>
      </c>
      <c r="N151" s="198" t="s">
        <v>46</v>
      </c>
      <c r="O151" s="4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2" t="s">
        <v>166</v>
      </c>
      <c r="AT151" s="22" t="s">
        <v>150</v>
      </c>
      <c r="AU151" s="22" t="s">
        <v>160</v>
      </c>
      <c r="AY151" s="22" t="s">
        <v>147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83</v>
      </c>
      <c r="BK151" s="201">
        <f>ROUND(I151*H151,2)</f>
        <v>0</v>
      </c>
      <c r="BL151" s="22" t="s">
        <v>166</v>
      </c>
      <c r="BM151" s="22" t="s">
        <v>1420</v>
      </c>
    </row>
    <row r="152" spans="2:65" s="11" customFormat="1">
      <c r="B152" s="202"/>
      <c r="C152" s="203"/>
      <c r="D152" s="204" t="s">
        <v>186</v>
      </c>
      <c r="E152" s="205" t="s">
        <v>21</v>
      </c>
      <c r="F152" s="206" t="s">
        <v>1414</v>
      </c>
      <c r="G152" s="203"/>
      <c r="H152" s="205" t="s">
        <v>21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186</v>
      </c>
      <c r="AU152" s="212" t="s">
        <v>160</v>
      </c>
      <c r="AV152" s="11" t="s">
        <v>83</v>
      </c>
      <c r="AW152" s="11" t="s">
        <v>38</v>
      </c>
      <c r="AX152" s="11" t="s">
        <v>75</v>
      </c>
      <c r="AY152" s="212" t="s">
        <v>147</v>
      </c>
    </row>
    <row r="153" spans="2:65" s="12" customFormat="1">
      <c r="B153" s="213"/>
      <c r="C153" s="214"/>
      <c r="D153" s="204" t="s">
        <v>186</v>
      </c>
      <c r="E153" s="215" t="s">
        <v>21</v>
      </c>
      <c r="F153" s="216" t="s">
        <v>1419</v>
      </c>
      <c r="G153" s="214"/>
      <c r="H153" s="217">
        <v>71.41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186</v>
      </c>
      <c r="AU153" s="223" t="s">
        <v>160</v>
      </c>
      <c r="AV153" s="12" t="s">
        <v>85</v>
      </c>
      <c r="AW153" s="12" t="s">
        <v>38</v>
      </c>
      <c r="AX153" s="12" t="s">
        <v>75</v>
      </c>
      <c r="AY153" s="223" t="s">
        <v>147</v>
      </c>
    </row>
    <row r="154" spans="2:65" s="1" customFormat="1" ht="38.25" customHeight="1">
      <c r="B154" s="39"/>
      <c r="C154" s="190" t="s">
        <v>309</v>
      </c>
      <c r="D154" s="190" t="s">
        <v>150</v>
      </c>
      <c r="E154" s="191" t="s">
        <v>592</v>
      </c>
      <c r="F154" s="192" t="s">
        <v>593</v>
      </c>
      <c r="G154" s="193" t="s">
        <v>268</v>
      </c>
      <c r="H154" s="194">
        <v>71.41</v>
      </c>
      <c r="I154" s="195"/>
      <c r="J154" s="196">
        <f>ROUND(I154*H154,2)</f>
        <v>0</v>
      </c>
      <c r="K154" s="192" t="s">
        <v>154</v>
      </c>
      <c r="L154" s="59"/>
      <c r="M154" s="197" t="s">
        <v>21</v>
      </c>
      <c r="N154" s="198" t="s">
        <v>46</v>
      </c>
      <c r="O154" s="4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AR154" s="22" t="s">
        <v>166</v>
      </c>
      <c r="AT154" s="22" t="s">
        <v>150</v>
      </c>
      <c r="AU154" s="22" t="s">
        <v>160</v>
      </c>
      <c r="AY154" s="22" t="s">
        <v>147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83</v>
      </c>
      <c r="BK154" s="201">
        <f>ROUND(I154*H154,2)</f>
        <v>0</v>
      </c>
      <c r="BL154" s="22" t="s">
        <v>166</v>
      </c>
      <c r="BM154" s="22" t="s">
        <v>1421</v>
      </c>
    </row>
    <row r="155" spans="2:65" s="11" customFormat="1">
      <c r="B155" s="202"/>
      <c r="C155" s="203"/>
      <c r="D155" s="204" t="s">
        <v>186</v>
      </c>
      <c r="E155" s="205" t="s">
        <v>21</v>
      </c>
      <c r="F155" s="206" t="s">
        <v>1414</v>
      </c>
      <c r="G155" s="203"/>
      <c r="H155" s="205" t="s">
        <v>21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186</v>
      </c>
      <c r="AU155" s="212" t="s">
        <v>160</v>
      </c>
      <c r="AV155" s="11" t="s">
        <v>83</v>
      </c>
      <c r="AW155" s="11" t="s">
        <v>38</v>
      </c>
      <c r="AX155" s="11" t="s">
        <v>75</v>
      </c>
      <c r="AY155" s="212" t="s">
        <v>147</v>
      </c>
    </row>
    <row r="156" spans="2:65" s="12" customFormat="1">
      <c r="B156" s="213"/>
      <c r="C156" s="214"/>
      <c r="D156" s="204" t="s">
        <v>186</v>
      </c>
      <c r="E156" s="215" t="s">
        <v>21</v>
      </c>
      <c r="F156" s="216" t="s">
        <v>1419</v>
      </c>
      <c r="G156" s="214"/>
      <c r="H156" s="217">
        <v>71.41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186</v>
      </c>
      <c r="AU156" s="223" t="s">
        <v>160</v>
      </c>
      <c r="AV156" s="12" t="s">
        <v>85</v>
      </c>
      <c r="AW156" s="12" t="s">
        <v>38</v>
      </c>
      <c r="AX156" s="12" t="s">
        <v>75</v>
      </c>
      <c r="AY156" s="223" t="s">
        <v>147</v>
      </c>
    </row>
    <row r="157" spans="2:65" s="1" customFormat="1" ht="16.5" customHeight="1">
      <c r="B157" s="39"/>
      <c r="C157" s="190" t="s">
        <v>320</v>
      </c>
      <c r="D157" s="190" t="s">
        <v>150</v>
      </c>
      <c r="E157" s="191" t="s">
        <v>596</v>
      </c>
      <c r="F157" s="192" t="s">
        <v>597</v>
      </c>
      <c r="G157" s="193" t="s">
        <v>268</v>
      </c>
      <c r="H157" s="194">
        <v>71.41</v>
      </c>
      <c r="I157" s="195"/>
      <c r="J157" s="196">
        <f>ROUND(I157*H157,2)</f>
        <v>0</v>
      </c>
      <c r="K157" s="192" t="s">
        <v>154</v>
      </c>
      <c r="L157" s="59"/>
      <c r="M157" s="197" t="s">
        <v>21</v>
      </c>
      <c r="N157" s="198" t="s">
        <v>46</v>
      </c>
      <c r="O157" s="4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2" t="s">
        <v>166</v>
      </c>
      <c r="AT157" s="22" t="s">
        <v>150</v>
      </c>
      <c r="AU157" s="22" t="s">
        <v>160</v>
      </c>
      <c r="AY157" s="22" t="s">
        <v>147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2" t="s">
        <v>83</v>
      </c>
      <c r="BK157" s="201">
        <f>ROUND(I157*H157,2)</f>
        <v>0</v>
      </c>
      <c r="BL157" s="22" t="s">
        <v>166</v>
      </c>
      <c r="BM157" s="22" t="s">
        <v>1422</v>
      </c>
    </row>
    <row r="158" spans="2:65" s="11" customFormat="1">
      <c r="B158" s="202"/>
      <c r="C158" s="203"/>
      <c r="D158" s="204" t="s">
        <v>186</v>
      </c>
      <c r="E158" s="205" t="s">
        <v>21</v>
      </c>
      <c r="F158" s="206" t="s">
        <v>1414</v>
      </c>
      <c r="G158" s="203"/>
      <c r="H158" s="205" t="s">
        <v>21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186</v>
      </c>
      <c r="AU158" s="212" t="s">
        <v>160</v>
      </c>
      <c r="AV158" s="11" t="s">
        <v>83</v>
      </c>
      <c r="AW158" s="11" t="s">
        <v>38</v>
      </c>
      <c r="AX158" s="11" t="s">
        <v>75</v>
      </c>
      <c r="AY158" s="212" t="s">
        <v>147</v>
      </c>
    </row>
    <row r="159" spans="2:65" s="12" customFormat="1">
      <c r="B159" s="213"/>
      <c r="C159" s="214"/>
      <c r="D159" s="204" t="s">
        <v>186</v>
      </c>
      <c r="E159" s="215" t="s">
        <v>21</v>
      </c>
      <c r="F159" s="216" t="s">
        <v>1419</v>
      </c>
      <c r="G159" s="214"/>
      <c r="H159" s="217">
        <v>71.41</v>
      </c>
      <c r="I159" s="218"/>
      <c r="J159" s="214"/>
      <c r="K159" s="214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186</v>
      </c>
      <c r="AU159" s="223" t="s">
        <v>160</v>
      </c>
      <c r="AV159" s="12" t="s">
        <v>85</v>
      </c>
      <c r="AW159" s="12" t="s">
        <v>38</v>
      </c>
      <c r="AX159" s="12" t="s">
        <v>75</v>
      </c>
      <c r="AY159" s="223" t="s">
        <v>147</v>
      </c>
    </row>
    <row r="160" spans="2:65" s="10" customFormat="1" ht="29.85" customHeight="1">
      <c r="B160" s="174"/>
      <c r="C160" s="175"/>
      <c r="D160" s="176" t="s">
        <v>74</v>
      </c>
      <c r="E160" s="188" t="s">
        <v>85</v>
      </c>
      <c r="F160" s="188" t="s">
        <v>253</v>
      </c>
      <c r="G160" s="175"/>
      <c r="H160" s="175"/>
      <c r="I160" s="178"/>
      <c r="J160" s="189">
        <f>BK160</f>
        <v>0</v>
      </c>
      <c r="K160" s="175"/>
      <c r="L160" s="180"/>
      <c r="M160" s="181"/>
      <c r="N160" s="182"/>
      <c r="O160" s="182"/>
      <c r="P160" s="183">
        <f>P161</f>
        <v>0</v>
      </c>
      <c r="Q160" s="182"/>
      <c r="R160" s="183">
        <f>R161</f>
        <v>9.3995314000000008</v>
      </c>
      <c r="S160" s="182"/>
      <c r="T160" s="184">
        <f>T161</f>
        <v>0</v>
      </c>
      <c r="AR160" s="185" t="s">
        <v>83</v>
      </c>
      <c r="AT160" s="186" t="s">
        <v>74</v>
      </c>
      <c r="AU160" s="186" t="s">
        <v>83</v>
      </c>
      <c r="AY160" s="185" t="s">
        <v>147</v>
      </c>
      <c r="BK160" s="187">
        <f>BK161</f>
        <v>0</v>
      </c>
    </row>
    <row r="161" spans="2:65" s="10" customFormat="1" ht="14.85" customHeight="1">
      <c r="B161" s="174"/>
      <c r="C161" s="175"/>
      <c r="D161" s="176" t="s">
        <v>74</v>
      </c>
      <c r="E161" s="188" t="s">
        <v>9</v>
      </c>
      <c r="F161" s="188" t="s">
        <v>599</v>
      </c>
      <c r="G161" s="175"/>
      <c r="H161" s="175"/>
      <c r="I161" s="178"/>
      <c r="J161" s="189">
        <f>BK161</f>
        <v>0</v>
      </c>
      <c r="K161" s="175"/>
      <c r="L161" s="180"/>
      <c r="M161" s="181"/>
      <c r="N161" s="182"/>
      <c r="O161" s="182"/>
      <c r="P161" s="183">
        <f>SUM(P162:P181)</f>
        <v>0</v>
      </c>
      <c r="Q161" s="182"/>
      <c r="R161" s="183">
        <f>SUM(R162:R181)</f>
        <v>9.3995314000000008</v>
      </c>
      <c r="S161" s="182"/>
      <c r="T161" s="184">
        <f>SUM(T162:T181)</f>
        <v>0</v>
      </c>
      <c r="AR161" s="185" t="s">
        <v>83</v>
      </c>
      <c r="AT161" s="186" t="s">
        <v>74</v>
      </c>
      <c r="AU161" s="186" t="s">
        <v>85</v>
      </c>
      <c r="AY161" s="185" t="s">
        <v>147</v>
      </c>
      <c r="BK161" s="187">
        <f>SUM(BK162:BK181)</f>
        <v>0</v>
      </c>
    </row>
    <row r="162" spans="2:65" s="1" customFormat="1" ht="25.5" customHeight="1">
      <c r="B162" s="39"/>
      <c r="C162" s="190" t="s">
        <v>328</v>
      </c>
      <c r="D162" s="190" t="s">
        <v>150</v>
      </c>
      <c r="E162" s="191" t="s">
        <v>601</v>
      </c>
      <c r="F162" s="192" t="s">
        <v>602</v>
      </c>
      <c r="G162" s="193" t="s">
        <v>219</v>
      </c>
      <c r="H162" s="194">
        <v>5.0960000000000001</v>
      </c>
      <c r="I162" s="195"/>
      <c r="J162" s="196">
        <f>ROUND(I162*H162,2)</f>
        <v>0</v>
      </c>
      <c r="K162" s="192" t="s">
        <v>154</v>
      </c>
      <c r="L162" s="59"/>
      <c r="M162" s="197" t="s">
        <v>21</v>
      </c>
      <c r="N162" s="198" t="s">
        <v>46</v>
      </c>
      <c r="O162" s="40"/>
      <c r="P162" s="199">
        <f>O162*H162</f>
        <v>0</v>
      </c>
      <c r="Q162" s="199">
        <v>1.63</v>
      </c>
      <c r="R162" s="199">
        <f>Q162*H162</f>
        <v>8.3064799999999988</v>
      </c>
      <c r="S162" s="199">
        <v>0</v>
      </c>
      <c r="T162" s="200">
        <f>S162*H162</f>
        <v>0</v>
      </c>
      <c r="AR162" s="22" t="s">
        <v>166</v>
      </c>
      <c r="AT162" s="22" t="s">
        <v>150</v>
      </c>
      <c r="AU162" s="22" t="s">
        <v>160</v>
      </c>
      <c r="AY162" s="22" t="s">
        <v>147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2" t="s">
        <v>83</v>
      </c>
      <c r="BK162" s="201">
        <f>ROUND(I162*H162,2)</f>
        <v>0</v>
      </c>
      <c r="BL162" s="22" t="s">
        <v>166</v>
      </c>
      <c r="BM162" s="22" t="s">
        <v>1423</v>
      </c>
    </row>
    <row r="163" spans="2:65" s="11" customFormat="1">
      <c r="B163" s="202"/>
      <c r="C163" s="203"/>
      <c r="D163" s="204" t="s">
        <v>186</v>
      </c>
      <c r="E163" s="205" t="s">
        <v>21</v>
      </c>
      <c r="F163" s="206" t="s">
        <v>1239</v>
      </c>
      <c r="G163" s="203"/>
      <c r="H163" s="205" t="s">
        <v>21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186</v>
      </c>
      <c r="AU163" s="212" t="s">
        <v>160</v>
      </c>
      <c r="AV163" s="11" t="s">
        <v>83</v>
      </c>
      <c r="AW163" s="11" t="s">
        <v>38</v>
      </c>
      <c r="AX163" s="11" t="s">
        <v>75</v>
      </c>
      <c r="AY163" s="212" t="s">
        <v>147</v>
      </c>
    </row>
    <row r="164" spans="2:65" s="12" customFormat="1">
      <c r="B164" s="213"/>
      <c r="C164" s="214"/>
      <c r="D164" s="204" t="s">
        <v>186</v>
      </c>
      <c r="E164" s="215" t="s">
        <v>21</v>
      </c>
      <c r="F164" s="216" t="s">
        <v>1392</v>
      </c>
      <c r="G164" s="214"/>
      <c r="H164" s="217">
        <v>5.0960000000000001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186</v>
      </c>
      <c r="AU164" s="223" t="s">
        <v>160</v>
      </c>
      <c r="AV164" s="12" t="s">
        <v>85</v>
      </c>
      <c r="AW164" s="12" t="s">
        <v>38</v>
      </c>
      <c r="AX164" s="12" t="s">
        <v>75</v>
      </c>
      <c r="AY164" s="223" t="s">
        <v>147</v>
      </c>
    </row>
    <row r="165" spans="2:65" s="1" customFormat="1" ht="38.25" customHeight="1">
      <c r="B165" s="39"/>
      <c r="C165" s="190" t="s">
        <v>9</v>
      </c>
      <c r="D165" s="190" t="s">
        <v>150</v>
      </c>
      <c r="E165" s="191" t="s">
        <v>619</v>
      </c>
      <c r="F165" s="192" t="s">
        <v>620</v>
      </c>
      <c r="G165" s="193" t="s">
        <v>268</v>
      </c>
      <c r="H165" s="194">
        <v>50.96</v>
      </c>
      <c r="I165" s="195"/>
      <c r="J165" s="196">
        <f>ROUND(I165*H165,2)</f>
        <v>0</v>
      </c>
      <c r="K165" s="192" t="s">
        <v>154</v>
      </c>
      <c r="L165" s="59"/>
      <c r="M165" s="197" t="s">
        <v>21</v>
      </c>
      <c r="N165" s="198" t="s">
        <v>46</v>
      </c>
      <c r="O165" s="40"/>
      <c r="P165" s="199">
        <f>O165*H165</f>
        <v>0</v>
      </c>
      <c r="Q165" s="199">
        <v>3.1E-4</v>
      </c>
      <c r="R165" s="199">
        <f>Q165*H165</f>
        <v>1.5797600000000002E-2</v>
      </c>
      <c r="S165" s="199">
        <v>0</v>
      </c>
      <c r="T165" s="200">
        <f>S165*H165</f>
        <v>0</v>
      </c>
      <c r="AR165" s="22" t="s">
        <v>166</v>
      </c>
      <c r="AT165" s="22" t="s">
        <v>150</v>
      </c>
      <c r="AU165" s="22" t="s">
        <v>160</v>
      </c>
      <c r="AY165" s="22" t="s">
        <v>147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2" t="s">
        <v>83</v>
      </c>
      <c r="BK165" s="201">
        <f>ROUND(I165*H165,2)</f>
        <v>0</v>
      </c>
      <c r="BL165" s="22" t="s">
        <v>166</v>
      </c>
      <c r="BM165" s="22" t="s">
        <v>1424</v>
      </c>
    </row>
    <row r="166" spans="2:65" s="11" customFormat="1">
      <c r="B166" s="202"/>
      <c r="C166" s="203"/>
      <c r="D166" s="204" t="s">
        <v>186</v>
      </c>
      <c r="E166" s="205" t="s">
        <v>21</v>
      </c>
      <c r="F166" s="206" t="s">
        <v>1239</v>
      </c>
      <c r="G166" s="203"/>
      <c r="H166" s="205" t="s">
        <v>21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186</v>
      </c>
      <c r="AU166" s="212" t="s">
        <v>160</v>
      </c>
      <c r="AV166" s="11" t="s">
        <v>83</v>
      </c>
      <c r="AW166" s="11" t="s">
        <v>38</v>
      </c>
      <c r="AX166" s="11" t="s">
        <v>75</v>
      </c>
      <c r="AY166" s="212" t="s">
        <v>147</v>
      </c>
    </row>
    <row r="167" spans="2:65" s="12" customFormat="1">
      <c r="B167" s="213"/>
      <c r="C167" s="214"/>
      <c r="D167" s="204" t="s">
        <v>186</v>
      </c>
      <c r="E167" s="215" t="s">
        <v>21</v>
      </c>
      <c r="F167" s="216" t="s">
        <v>1425</v>
      </c>
      <c r="G167" s="214"/>
      <c r="H167" s="217">
        <v>50.96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186</v>
      </c>
      <c r="AU167" s="223" t="s">
        <v>160</v>
      </c>
      <c r="AV167" s="12" t="s">
        <v>85</v>
      </c>
      <c r="AW167" s="12" t="s">
        <v>38</v>
      </c>
      <c r="AX167" s="12" t="s">
        <v>75</v>
      </c>
      <c r="AY167" s="223" t="s">
        <v>147</v>
      </c>
    </row>
    <row r="168" spans="2:65" s="1" customFormat="1" ht="16.5" customHeight="1">
      <c r="B168" s="39"/>
      <c r="C168" s="228" t="s">
        <v>338</v>
      </c>
      <c r="D168" s="228" t="s">
        <v>332</v>
      </c>
      <c r="E168" s="229" t="s">
        <v>637</v>
      </c>
      <c r="F168" s="230" t="s">
        <v>638</v>
      </c>
      <c r="G168" s="231" t="s">
        <v>268</v>
      </c>
      <c r="H168" s="232">
        <v>56.055999999999997</v>
      </c>
      <c r="I168" s="233"/>
      <c r="J168" s="234">
        <f>ROUND(I168*H168,2)</f>
        <v>0</v>
      </c>
      <c r="K168" s="230" t="s">
        <v>154</v>
      </c>
      <c r="L168" s="235"/>
      <c r="M168" s="236" t="s">
        <v>21</v>
      </c>
      <c r="N168" s="237" t="s">
        <v>46</v>
      </c>
      <c r="O168" s="40"/>
      <c r="P168" s="199">
        <f>O168*H168</f>
        <v>0</v>
      </c>
      <c r="Q168" s="199">
        <v>2.9999999999999997E-4</v>
      </c>
      <c r="R168" s="199">
        <f>Q168*H168</f>
        <v>1.6816799999999996E-2</v>
      </c>
      <c r="S168" s="199">
        <v>0</v>
      </c>
      <c r="T168" s="200">
        <f>S168*H168</f>
        <v>0</v>
      </c>
      <c r="AR168" s="22" t="s">
        <v>182</v>
      </c>
      <c r="AT168" s="22" t="s">
        <v>332</v>
      </c>
      <c r="AU168" s="22" t="s">
        <v>160</v>
      </c>
      <c r="AY168" s="22" t="s">
        <v>147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22" t="s">
        <v>83</v>
      </c>
      <c r="BK168" s="201">
        <f>ROUND(I168*H168,2)</f>
        <v>0</v>
      </c>
      <c r="BL168" s="22" t="s">
        <v>166</v>
      </c>
      <c r="BM168" s="22" t="s">
        <v>1426</v>
      </c>
    </row>
    <row r="169" spans="2:65" s="11" customFormat="1">
      <c r="B169" s="202"/>
      <c r="C169" s="203"/>
      <c r="D169" s="204" t="s">
        <v>186</v>
      </c>
      <c r="E169" s="205" t="s">
        <v>21</v>
      </c>
      <c r="F169" s="206" t="s">
        <v>640</v>
      </c>
      <c r="G169" s="203"/>
      <c r="H169" s="205" t="s">
        <v>21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186</v>
      </c>
      <c r="AU169" s="212" t="s">
        <v>160</v>
      </c>
      <c r="AV169" s="11" t="s">
        <v>83</v>
      </c>
      <c r="AW169" s="11" t="s">
        <v>38</v>
      </c>
      <c r="AX169" s="11" t="s">
        <v>75</v>
      </c>
      <c r="AY169" s="212" t="s">
        <v>147</v>
      </c>
    </row>
    <row r="170" spans="2:65" s="12" customFormat="1">
      <c r="B170" s="213"/>
      <c r="C170" s="214"/>
      <c r="D170" s="204" t="s">
        <v>186</v>
      </c>
      <c r="E170" s="215" t="s">
        <v>21</v>
      </c>
      <c r="F170" s="216" t="s">
        <v>1427</v>
      </c>
      <c r="G170" s="214"/>
      <c r="H170" s="217">
        <v>50.96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186</v>
      </c>
      <c r="AU170" s="223" t="s">
        <v>160</v>
      </c>
      <c r="AV170" s="12" t="s">
        <v>85</v>
      </c>
      <c r="AW170" s="12" t="s">
        <v>38</v>
      </c>
      <c r="AX170" s="12" t="s">
        <v>75</v>
      </c>
      <c r="AY170" s="223" t="s">
        <v>147</v>
      </c>
    </row>
    <row r="171" spans="2:65" s="12" customFormat="1">
      <c r="B171" s="213"/>
      <c r="C171" s="214"/>
      <c r="D171" s="204" t="s">
        <v>186</v>
      </c>
      <c r="E171" s="214"/>
      <c r="F171" s="216" t="s">
        <v>1428</v>
      </c>
      <c r="G171" s="214"/>
      <c r="H171" s="217">
        <v>56.055999999999997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186</v>
      </c>
      <c r="AU171" s="223" t="s">
        <v>160</v>
      </c>
      <c r="AV171" s="12" t="s">
        <v>85</v>
      </c>
      <c r="AW171" s="12" t="s">
        <v>6</v>
      </c>
      <c r="AX171" s="12" t="s">
        <v>83</v>
      </c>
      <c r="AY171" s="223" t="s">
        <v>147</v>
      </c>
    </row>
    <row r="172" spans="2:65" s="1" customFormat="1" ht="38.25" customHeight="1">
      <c r="B172" s="39"/>
      <c r="C172" s="190" t="s">
        <v>346</v>
      </c>
      <c r="D172" s="190" t="s">
        <v>150</v>
      </c>
      <c r="E172" s="191" t="s">
        <v>963</v>
      </c>
      <c r="F172" s="192" t="s">
        <v>964</v>
      </c>
      <c r="G172" s="193" t="s">
        <v>268</v>
      </c>
      <c r="H172" s="194">
        <v>25.2</v>
      </c>
      <c r="I172" s="195"/>
      <c r="J172" s="196">
        <f>ROUND(I172*H172,2)</f>
        <v>0</v>
      </c>
      <c r="K172" s="192" t="s">
        <v>154</v>
      </c>
      <c r="L172" s="59"/>
      <c r="M172" s="197" t="s">
        <v>21</v>
      </c>
      <c r="N172" s="198" t="s">
        <v>46</v>
      </c>
      <c r="O172" s="40"/>
      <c r="P172" s="199">
        <f>O172*H172</f>
        <v>0</v>
      </c>
      <c r="Q172" s="199">
        <v>2.7E-4</v>
      </c>
      <c r="R172" s="199">
        <f>Q172*H172</f>
        <v>6.8040000000000002E-3</v>
      </c>
      <c r="S172" s="199">
        <v>0</v>
      </c>
      <c r="T172" s="200">
        <f>S172*H172</f>
        <v>0</v>
      </c>
      <c r="AR172" s="22" t="s">
        <v>166</v>
      </c>
      <c r="AT172" s="22" t="s">
        <v>150</v>
      </c>
      <c r="AU172" s="22" t="s">
        <v>160</v>
      </c>
      <c r="AY172" s="22" t="s">
        <v>147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2" t="s">
        <v>83</v>
      </c>
      <c r="BK172" s="201">
        <f>ROUND(I172*H172,2)</f>
        <v>0</v>
      </c>
      <c r="BL172" s="22" t="s">
        <v>166</v>
      </c>
      <c r="BM172" s="22" t="s">
        <v>1429</v>
      </c>
    </row>
    <row r="173" spans="2:65" s="12" customFormat="1">
      <c r="B173" s="213"/>
      <c r="C173" s="214"/>
      <c r="D173" s="204" t="s">
        <v>186</v>
      </c>
      <c r="E173" s="215" t="s">
        <v>21</v>
      </c>
      <c r="F173" s="216" t="s">
        <v>1430</v>
      </c>
      <c r="G173" s="214"/>
      <c r="H173" s="217">
        <v>25.2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186</v>
      </c>
      <c r="AU173" s="223" t="s">
        <v>160</v>
      </c>
      <c r="AV173" s="12" t="s">
        <v>85</v>
      </c>
      <c r="AW173" s="12" t="s">
        <v>38</v>
      </c>
      <c r="AX173" s="12" t="s">
        <v>75</v>
      </c>
      <c r="AY173" s="223" t="s">
        <v>147</v>
      </c>
    </row>
    <row r="174" spans="2:65" s="1" customFormat="1" ht="16.5" customHeight="1">
      <c r="B174" s="39"/>
      <c r="C174" s="228" t="s">
        <v>353</v>
      </c>
      <c r="D174" s="228" t="s">
        <v>332</v>
      </c>
      <c r="E174" s="229" t="s">
        <v>637</v>
      </c>
      <c r="F174" s="230" t="s">
        <v>638</v>
      </c>
      <c r="G174" s="231" t="s">
        <v>268</v>
      </c>
      <c r="H174" s="232">
        <v>27.72</v>
      </c>
      <c r="I174" s="233"/>
      <c r="J174" s="234">
        <f>ROUND(I174*H174,2)</f>
        <v>0</v>
      </c>
      <c r="K174" s="230" t="s">
        <v>154</v>
      </c>
      <c r="L174" s="235"/>
      <c r="M174" s="236" t="s">
        <v>21</v>
      </c>
      <c r="N174" s="237" t="s">
        <v>46</v>
      </c>
      <c r="O174" s="40"/>
      <c r="P174" s="199">
        <f>O174*H174</f>
        <v>0</v>
      </c>
      <c r="Q174" s="199">
        <v>2.9999999999999997E-4</v>
      </c>
      <c r="R174" s="199">
        <f>Q174*H174</f>
        <v>8.3159999999999987E-3</v>
      </c>
      <c r="S174" s="199">
        <v>0</v>
      </c>
      <c r="T174" s="200">
        <f>S174*H174</f>
        <v>0</v>
      </c>
      <c r="AR174" s="22" t="s">
        <v>182</v>
      </c>
      <c r="AT174" s="22" t="s">
        <v>332</v>
      </c>
      <c r="AU174" s="22" t="s">
        <v>160</v>
      </c>
      <c r="AY174" s="22" t="s">
        <v>147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83</v>
      </c>
      <c r="BK174" s="201">
        <f>ROUND(I174*H174,2)</f>
        <v>0</v>
      </c>
      <c r="BL174" s="22" t="s">
        <v>166</v>
      </c>
      <c r="BM174" s="22" t="s">
        <v>1431</v>
      </c>
    </row>
    <row r="175" spans="2:65" s="11" customFormat="1">
      <c r="B175" s="202"/>
      <c r="C175" s="203"/>
      <c r="D175" s="204" t="s">
        <v>186</v>
      </c>
      <c r="E175" s="205" t="s">
        <v>21</v>
      </c>
      <c r="F175" s="206" t="s">
        <v>968</v>
      </c>
      <c r="G175" s="203"/>
      <c r="H175" s="205" t="s">
        <v>21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186</v>
      </c>
      <c r="AU175" s="212" t="s">
        <v>160</v>
      </c>
      <c r="AV175" s="11" t="s">
        <v>83</v>
      </c>
      <c r="AW175" s="11" t="s">
        <v>38</v>
      </c>
      <c r="AX175" s="11" t="s">
        <v>75</v>
      </c>
      <c r="AY175" s="212" t="s">
        <v>147</v>
      </c>
    </row>
    <row r="176" spans="2:65" s="12" customFormat="1">
      <c r="B176" s="213"/>
      <c r="C176" s="214"/>
      <c r="D176" s="204" t="s">
        <v>186</v>
      </c>
      <c r="E176" s="215" t="s">
        <v>21</v>
      </c>
      <c r="F176" s="216" t="s">
        <v>1432</v>
      </c>
      <c r="G176" s="214"/>
      <c r="H176" s="217">
        <v>25.2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186</v>
      </c>
      <c r="AU176" s="223" t="s">
        <v>160</v>
      </c>
      <c r="AV176" s="12" t="s">
        <v>85</v>
      </c>
      <c r="AW176" s="12" t="s">
        <v>38</v>
      </c>
      <c r="AX176" s="12" t="s">
        <v>75</v>
      </c>
      <c r="AY176" s="223" t="s">
        <v>147</v>
      </c>
    </row>
    <row r="177" spans="2:65" s="12" customFormat="1">
      <c r="B177" s="213"/>
      <c r="C177" s="214"/>
      <c r="D177" s="204" t="s">
        <v>186</v>
      </c>
      <c r="E177" s="214"/>
      <c r="F177" s="216" t="s">
        <v>1433</v>
      </c>
      <c r="G177" s="214"/>
      <c r="H177" s="217">
        <v>27.72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186</v>
      </c>
      <c r="AU177" s="223" t="s">
        <v>160</v>
      </c>
      <c r="AV177" s="12" t="s">
        <v>85</v>
      </c>
      <c r="AW177" s="12" t="s">
        <v>6</v>
      </c>
      <c r="AX177" s="12" t="s">
        <v>83</v>
      </c>
      <c r="AY177" s="223" t="s">
        <v>147</v>
      </c>
    </row>
    <row r="178" spans="2:65" s="1" customFormat="1" ht="16.5" customHeight="1">
      <c r="B178" s="39"/>
      <c r="C178" s="190" t="s">
        <v>360</v>
      </c>
      <c r="D178" s="190" t="s">
        <v>150</v>
      </c>
      <c r="E178" s="191" t="s">
        <v>644</v>
      </c>
      <c r="F178" s="192" t="s">
        <v>645</v>
      </c>
      <c r="G178" s="193" t="s">
        <v>219</v>
      </c>
      <c r="H178" s="194">
        <v>0.63700000000000001</v>
      </c>
      <c r="I178" s="195"/>
      <c r="J178" s="196">
        <f>ROUND(I178*H178,2)</f>
        <v>0</v>
      </c>
      <c r="K178" s="192" t="s">
        <v>154</v>
      </c>
      <c r="L178" s="59"/>
      <c r="M178" s="197" t="s">
        <v>21</v>
      </c>
      <c r="N178" s="198" t="s">
        <v>46</v>
      </c>
      <c r="O178" s="40"/>
      <c r="P178" s="199">
        <f>O178*H178</f>
        <v>0</v>
      </c>
      <c r="Q178" s="199">
        <v>1.63</v>
      </c>
      <c r="R178" s="199">
        <f>Q178*H178</f>
        <v>1.0383099999999998</v>
      </c>
      <c r="S178" s="199">
        <v>0</v>
      </c>
      <c r="T178" s="200">
        <f>S178*H178</f>
        <v>0</v>
      </c>
      <c r="AR178" s="22" t="s">
        <v>166</v>
      </c>
      <c r="AT178" s="22" t="s">
        <v>150</v>
      </c>
      <c r="AU178" s="22" t="s">
        <v>160</v>
      </c>
      <c r="AY178" s="22" t="s">
        <v>147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83</v>
      </c>
      <c r="BK178" s="201">
        <f>ROUND(I178*H178,2)</f>
        <v>0</v>
      </c>
      <c r="BL178" s="22" t="s">
        <v>166</v>
      </c>
      <c r="BM178" s="22" t="s">
        <v>1434</v>
      </c>
    </row>
    <row r="179" spans="2:65" s="12" customFormat="1">
      <c r="B179" s="213"/>
      <c r="C179" s="214"/>
      <c r="D179" s="204" t="s">
        <v>186</v>
      </c>
      <c r="E179" s="215" t="s">
        <v>21</v>
      </c>
      <c r="F179" s="216" t="s">
        <v>1435</v>
      </c>
      <c r="G179" s="214"/>
      <c r="H179" s="217">
        <v>0.63700000000000001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186</v>
      </c>
      <c r="AU179" s="223" t="s">
        <v>160</v>
      </c>
      <c r="AV179" s="12" t="s">
        <v>85</v>
      </c>
      <c r="AW179" s="12" t="s">
        <v>38</v>
      </c>
      <c r="AX179" s="12" t="s">
        <v>75</v>
      </c>
      <c r="AY179" s="223" t="s">
        <v>147</v>
      </c>
    </row>
    <row r="180" spans="2:65" s="1" customFormat="1" ht="16.5" customHeight="1">
      <c r="B180" s="39"/>
      <c r="C180" s="190" t="s">
        <v>366</v>
      </c>
      <c r="D180" s="190" t="s">
        <v>150</v>
      </c>
      <c r="E180" s="191" t="s">
        <v>1296</v>
      </c>
      <c r="F180" s="192" t="s">
        <v>1297</v>
      </c>
      <c r="G180" s="193" t="s">
        <v>312</v>
      </c>
      <c r="H180" s="194">
        <v>31.85</v>
      </c>
      <c r="I180" s="195"/>
      <c r="J180" s="196">
        <f>ROUND(I180*H180,2)</f>
        <v>0</v>
      </c>
      <c r="K180" s="192" t="s">
        <v>154</v>
      </c>
      <c r="L180" s="59"/>
      <c r="M180" s="197" t="s">
        <v>21</v>
      </c>
      <c r="N180" s="198" t="s">
        <v>46</v>
      </c>
      <c r="O180" s="40"/>
      <c r="P180" s="199">
        <f>O180*H180</f>
        <v>0</v>
      </c>
      <c r="Q180" s="199">
        <v>2.2000000000000001E-4</v>
      </c>
      <c r="R180" s="199">
        <f>Q180*H180</f>
        <v>7.0070000000000002E-3</v>
      </c>
      <c r="S180" s="199">
        <v>0</v>
      </c>
      <c r="T180" s="200">
        <f>S180*H180</f>
        <v>0</v>
      </c>
      <c r="AR180" s="22" t="s">
        <v>166</v>
      </c>
      <c r="AT180" s="22" t="s">
        <v>150</v>
      </c>
      <c r="AU180" s="22" t="s">
        <v>160</v>
      </c>
      <c r="AY180" s="22" t="s">
        <v>147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2" t="s">
        <v>83</v>
      </c>
      <c r="BK180" s="201">
        <f>ROUND(I180*H180,2)</f>
        <v>0</v>
      </c>
      <c r="BL180" s="22" t="s">
        <v>166</v>
      </c>
      <c r="BM180" s="22" t="s">
        <v>1436</v>
      </c>
    </row>
    <row r="181" spans="2:65" s="12" customFormat="1">
      <c r="B181" s="213"/>
      <c r="C181" s="214"/>
      <c r="D181" s="204" t="s">
        <v>186</v>
      </c>
      <c r="E181" s="215" t="s">
        <v>21</v>
      </c>
      <c r="F181" s="216" t="s">
        <v>1437</v>
      </c>
      <c r="G181" s="214"/>
      <c r="H181" s="217">
        <v>31.85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186</v>
      </c>
      <c r="AU181" s="223" t="s">
        <v>160</v>
      </c>
      <c r="AV181" s="12" t="s">
        <v>85</v>
      </c>
      <c r="AW181" s="12" t="s">
        <v>38</v>
      </c>
      <c r="AX181" s="12" t="s">
        <v>75</v>
      </c>
      <c r="AY181" s="223" t="s">
        <v>147</v>
      </c>
    </row>
    <row r="182" spans="2:65" s="10" customFormat="1" ht="29.85" customHeight="1">
      <c r="B182" s="174"/>
      <c r="C182" s="175"/>
      <c r="D182" s="176" t="s">
        <v>74</v>
      </c>
      <c r="E182" s="188" t="s">
        <v>166</v>
      </c>
      <c r="F182" s="188" t="s">
        <v>705</v>
      </c>
      <c r="G182" s="175"/>
      <c r="H182" s="175"/>
      <c r="I182" s="178"/>
      <c r="J182" s="189">
        <f>BK182</f>
        <v>0</v>
      </c>
      <c r="K182" s="175"/>
      <c r="L182" s="180"/>
      <c r="M182" s="181"/>
      <c r="N182" s="182"/>
      <c r="O182" s="182"/>
      <c r="P182" s="183">
        <f>P183</f>
        <v>0</v>
      </c>
      <c r="Q182" s="182"/>
      <c r="R182" s="183">
        <f>R183</f>
        <v>0</v>
      </c>
      <c r="S182" s="182"/>
      <c r="T182" s="184">
        <f>T183</f>
        <v>0</v>
      </c>
      <c r="AR182" s="185" t="s">
        <v>83</v>
      </c>
      <c r="AT182" s="186" t="s">
        <v>74</v>
      </c>
      <c r="AU182" s="186" t="s">
        <v>83</v>
      </c>
      <c r="AY182" s="185" t="s">
        <v>147</v>
      </c>
      <c r="BK182" s="187">
        <f>BK183</f>
        <v>0</v>
      </c>
    </row>
    <row r="183" spans="2:65" s="10" customFormat="1" ht="14.85" customHeight="1">
      <c r="B183" s="174"/>
      <c r="C183" s="175"/>
      <c r="D183" s="176" t="s">
        <v>74</v>
      </c>
      <c r="E183" s="188" t="s">
        <v>697</v>
      </c>
      <c r="F183" s="188" t="s">
        <v>706</v>
      </c>
      <c r="G183" s="175"/>
      <c r="H183" s="175"/>
      <c r="I183" s="178"/>
      <c r="J183" s="189">
        <f>BK183</f>
        <v>0</v>
      </c>
      <c r="K183" s="175"/>
      <c r="L183" s="180"/>
      <c r="M183" s="181"/>
      <c r="N183" s="182"/>
      <c r="O183" s="182"/>
      <c r="P183" s="183">
        <f>SUM(P184:P185)</f>
        <v>0</v>
      </c>
      <c r="Q183" s="182"/>
      <c r="R183" s="183">
        <f>SUM(R184:R185)</f>
        <v>0</v>
      </c>
      <c r="S183" s="182"/>
      <c r="T183" s="184">
        <f>SUM(T184:T185)</f>
        <v>0</v>
      </c>
      <c r="AR183" s="185" t="s">
        <v>83</v>
      </c>
      <c r="AT183" s="186" t="s">
        <v>74</v>
      </c>
      <c r="AU183" s="186" t="s">
        <v>85</v>
      </c>
      <c r="AY183" s="185" t="s">
        <v>147</v>
      </c>
      <c r="BK183" s="187">
        <f>SUM(BK184:BK185)</f>
        <v>0</v>
      </c>
    </row>
    <row r="184" spans="2:65" s="1" customFormat="1" ht="25.5" customHeight="1">
      <c r="B184" s="39"/>
      <c r="C184" s="190" t="s">
        <v>254</v>
      </c>
      <c r="D184" s="190" t="s">
        <v>150</v>
      </c>
      <c r="E184" s="191" t="s">
        <v>1104</v>
      </c>
      <c r="F184" s="192" t="s">
        <v>1105</v>
      </c>
      <c r="G184" s="193" t="s">
        <v>219</v>
      </c>
      <c r="H184" s="194">
        <v>0.37</v>
      </c>
      <c r="I184" s="195"/>
      <c r="J184" s="196">
        <f>ROUND(I184*H184,2)</f>
        <v>0</v>
      </c>
      <c r="K184" s="192" t="s">
        <v>154</v>
      </c>
      <c r="L184" s="59"/>
      <c r="M184" s="197" t="s">
        <v>21</v>
      </c>
      <c r="N184" s="198" t="s">
        <v>46</v>
      </c>
      <c r="O184" s="40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AR184" s="22" t="s">
        <v>166</v>
      </c>
      <c r="AT184" s="22" t="s">
        <v>150</v>
      </c>
      <c r="AU184" s="22" t="s">
        <v>160</v>
      </c>
      <c r="AY184" s="22" t="s">
        <v>147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2" t="s">
        <v>83</v>
      </c>
      <c r="BK184" s="201">
        <f>ROUND(I184*H184,2)</f>
        <v>0</v>
      </c>
      <c r="BL184" s="22" t="s">
        <v>166</v>
      </c>
      <c r="BM184" s="22" t="s">
        <v>1438</v>
      </c>
    </row>
    <row r="185" spans="2:65" s="12" customFormat="1">
      <c r="B185" s="213"/>
      <c r="C185" s="214"/>
      <c r="D185" s="204" t="s">
        <v>186</v>
      </c>
      <c r="E185" s="215" t="s">
        <v>21</v>
      </c>
      <c r="F185" s="216" t="s">
        <v>1439</v>
      </c>
      <c r="G185" s="214"/>
      <c r="H185" s="217">
        <v>0.37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186</v>
      </c>
      <c r="AU185" s="223" t="s">
        <v>160</v>
      </c>
      <c r="AV185" s="12" t="s">
        <v>85</v>
      </c>
      <c r="AW185" s="12" t="s">
        <v>38</v>
      </c>
      <c r="AX185" s="12" t="s">
        <v>75</v>
      </c>
      <c r="AY185" s="223" t="s">
        <v>147</v>
      </c>
    </row>
    <row r="186" spans="2:65" s="10" customFormat="1" ht="29.85" customHeight="1">
      <c r="B186" s="174"/>
      <c r="C186" s="175"/>
      <c r="D186" s="176" t="s">
        <v>74</v>
      </c>
      <c r="E186" s="188" t="s">
        <v>146</v>
      </c>
      <c r="F186" s="188" t="s">
        <v>301</v>
      </c>
      <c r="G186" s="175"/>
      <c r="H186" s="175"/>
      <c r="I186" s="178"/>
      <c r="J186" s="189">
        <f>BK186</f>
        <v>0</v>
      </c>
      <c r="K186" s="175"/>
      <c r="L186" s="180"/>
      <c r="M186" s="181"/>
      <c r="N186" s="182"/>
      <c r="O186" s="182"/>
      <c r="P186" s="183">
        <f>P187+P198+P205+P212</f>
        <v>0</v>
      </c>
      <c r="Q186" s="182"/>
      <c r="R186" s="183">
        <f>R187+R198+R205+R212</f>
        <v>1.9079999999999999</v>
      </c>
      <c r="S186" s="182"/>
      <c r="T186" s="184">
        <f>T187+T198+T205+T212</f>
        <v>0</v>
      </c>
      <c r="AR186" s="185" t="s">
        <v>83</v>
      </c>
      <c r="AT186" s="186" t="s">
        <v>74</v>
      </c>
      <c r="AU186" s="186" t="s">
        <v>83</v>
      </c>
      <c r="AY186" s="185" t="s">
        <v>147</v>
      </c>
      <c r="BK186" s="187">
        <f>BK187+BK198+BK205+BK212</f>
        <v>0</v>
      </c>
    </row>
    <row r="187" spans="2:65" s="10" customFormat="1" ht="14.85" customHeight="1">
      <c r="B187" s="174"/>
      <c r="C187" s="175"/>
      <c r="D187" s="176" t="s">
        <v>74</v>
      </c>
      <c r="E187" s="188" t="s">
        <v>715</v>
      </c>
      <c r="F187" s="188" t="s">
        <v>716</v>
      </c>
      <c r="G187" s="175"/>
      <c r="H187" s="175"/>
      <c r="I187" s="178"/>
      <c r="J187" s="189">
        <f>BK187</f>
        <v>0</v>
      </c>
      <c r="K187" s="175"/>
      <c r="L187" s="180"/>
      <c r="M187" s="181"/>
      <c r="N187" s="182"/>
      <c r="O187" s="182"/>
      <c r="P187" s="183">
        <f>SUM(P188:P197)</f>
        <v>0</v>
      </c>
      <c r="Q187" s="182"/>
      <c r="R187" s="183">
        <f>SUM(R188:R197)</f>
        <v>1.9079999999999999</v>
      </c>
      <c r="S187" s="182"/>
      <c r="T187" s="184">
        <f>SUM(T188:T197)</f>
        <v>0</v>
      </c>
      <c r="AR187" s="185" t="s">
        <v>83</v>
      </c>
      <c r="AT187" s="186" t="s">
        <v>74</v>
      </c>
      <c r="AU187" s="186" t="s">
        <v>85</v>
      </c>
      <c r="AY187" s="185" t="s">
        <v>147</v>
      </c>
      <c r="BK187" s="187">
        <f>SUM(BK188:BK197)</f>
        <v>0</v>
      </c>
    </row>
    <row r="188" spans="2:65" s="1" customFormat="1" ht="25.5" customHeight="1">
      <c r="B188" s="39"/>
      <c r="C188" s="190" t="s">
        <v>377</v>
      </c>
      <c r="D188" s="190" t="s">
        <v>150</v>
      </c>
      <c r="E188" s="191" t="s">
        <v>718</v>
      </c>
      <c r="F188" s="192" t="s">
        <v>719</v>
      </c>
      <c r="G188" s="193" t="s">
        <v>268</v>
      </c>
      <c r="H188" s="194">
        <v>18</v>
      </c>
      <c r="I188" s="195"/>
      <c r="J188" s="196">
        <f>ROUND(I188*H188,2)</f>
        <v>0</v>
      </c>
      <c r="K188" s="192" t="s">
        <v>154</v>
      </c>
      <c r="L188" s="59"/>
      <c r="M188" s="197" t="s">
        <v>21</v>
      </c>
      <c r="N188" s="198" t="s">
        <v>46</v>
      </c>
      <c r="O188" s="40"/>
      <c r="P188" s="199">
        <f>O188*H188</f>
        <v>0</v>
      </c>
      <c r="Q188" s="199">
        <v>0.106</v>
      </c>
      <c r="R188" s="199">
        <f>Q188*H188</f>
        <v>1.9079999999999999</v>
      </c>
      <c r="S188" s="199">
        <v>0</v>
      </c>
      <c r="T188" s="200">
        <f>S188*H188</f>
        <v>0</v>
      </c>
      <c r="AR188" s="22" t="s">
        <v>166</v>
      </c>
      <c r="AT188" s="22" t="s">
        <v>150</v>
      </c>
      <c r="AU188" s="22" t="s">
        <v>160</v>
      </c>
      <c r="AY188" s="22" t="s">
        <v>147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2" t="s">
        <v>83</v>
      </c>
      <c r="BK188" s="201">
        <f>ROUND(I188*H188,2)</f>
        <v>0</v>
      </c>
      <c r="BL188" s="22" t="s">
        <v>166</v>
      </c>
      <c r="BM188" s="22" t="s">
        <v>1440</v>
      </c>
    </row>
    <row r="189" spans="2:65" s="11" customFormat="1">
      <c r="B189" s="202"/>
      <c r="C189" s="203"/>
      <c r="D189" s="204" t="s">
        <v>186</v>
      </c>
      <c r="E189" s="205" t="s">
        <v>21</v>
      </c>
      <c r="F189" s="206" t="s">
        <v>1441</v>
      </c>
      <c r="G189" s="203"/>
      <c r="H189" s="205" t="s">
        <v>21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186</v>
      </c>
      <c r="AU189" s="212" t="s">
        <v>160</v>
      </c>
      <c r="AV189" s="11" t="s">
        <v>83</v>
      </c>
      <c r="AW189" s="11" t="s">
        <v>38</v>
      </c>
      <c r="AX189" s="11" t="s">
        <v>75</v>
      </c>
      <c r="AY189" s="212" t="s">
        <v>147</v>
      </c>
    </row>
    <row r="190" spans="2:65" s="11" customFormat="1">
      <c r="B190" s="202"/>
      <c r="C190" s="203"/>
      <c r="D190" s="204" t="s">
        <v>186</v>
      </c>
      <c r="E190" s="205" t="s">
        <v>21</v>
      </c>
      <c r="F190" s="206" t="s">
        <v>1387</v>
      </c>
      <c r="G190" s="203"/>
      <c r="H190" s="205" t="s">
        <v>21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186</v>
      </c>
      <c r="AU190" s="212" t="s">
        <v>160</v>
      </c>
      <c r="AV190" s="11" t="s">
        <v>83</v>
      </c>
      <c r="AW190" s="11" t="s">
        <v>38</v>
      </c>
      <c r="AX190" s="11" t="s">
        <v>75</v>
      </c>
      <c r="AY190" s="212" t="s">
        <v>147</v>
      </c>
    </row>
    <row r="191" spans="2:65" s="12" customFormat="1">
      <c r="B191" s="213"/>
      <c r="C191" s="214"/>
      <c r="D191" s="204" t="s">
        <v>186</v>
      </c>
      <c r="E191" s="215" t="s">
        <v>21</v>
      </c>
      <c r="F191" s="216" t="s">
        <v>1442</v>
      </c>
      <c r="G191" s="214"/>
      <c r="H191" s="217">
        <v>18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186</v>
      </c>
      <c r="AU191" s="223" t="s">
        <v>160</v>
      </c>
      <c r="AV191" s="12" t="s">
        <v>85</v>
      </c>
      <c r="AW191" s="12" t="s">
        <v>38</v>
      </c>
      <c r="AX191" s="12" t="s">
        <v>75</v>
      </c>
      <c r="AY191" s="223" t="s">
        <v>147</v>
      </c>
    </row>
    <row r="192" spans="2:65" s="1" customFormat="1" ht="25.5" customHeight="1">
      <c r="B192" s="39"/>
      <c r="C192" s="190" t="s">
        <v>382</v>
      </c>
      <c r="D192" s="190" t="s">
        <v>150</v>
      </c>
      <c r="E192" s="191" t="s">
        <v>736</v>
      </c>
      <c r="F192" s="192" t="s">
        <v>737</v>
      </c>
      <c r="G192" s="193" t="s">
        <v>268</v>
      </c>
      <c r="H192" s="194">
        <v>31.187999999999999</v>
      </c>
      <c r="I192" s="195"/>
      <c r="J192" s="196">
        <f>ROUND(I192*H192,2)</f>
        <v>0</v>
      </c>
      <c r="K192" s="192" t="s">
        <v>154</v>
      </c>
      <c r="L192" s="59"/>
      <c r="M192" s="197" t="s">
        <v>21</v>
      </c>
      <c r="N192" s="198" t="s">
        <v>46</v>
      </c>
      <c r="O192" s="40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AR192" s="22" t="s">
        <v>166</v>
      </c>
      <c r="AT192" s="22" t="s">
        <v>150</v>
      </c>
      <c r="AU192" s="22" t="s">
        <v>160</v>
      </c>
      <c r="AY192" s="22" t="s">
        <v>147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22" t="s">
        <v>83</v>
      </c>
      <c r="BK192" s="201">
        <f>ROUND(I192*H192,2)</f>
        <v>0</v>
      </c>
      <c r="BL192" s="22" t="s">
        <v>166</v>
      </c>
      <c r="BM192" s="22" t="s">
        <v>1443</v>
      </c>
    </row>
    <row r="193" spans="2:65" s="11" customFormat="1">
      <c r="B193" s="202"/>
      <c r="C193" s="203"/>
      <c r="D193" s="204" t="s">
        <v>186</v>
      </c>
      <c r="E193" s="205" t="s">
        <v>21</v>
      </c>
      <c r="F193" s="206" t="s">
        <v>1441</v>
      </c>
      <c r="G193" s="203"/>
      <c r="H193" s="205" t="s">
        <v>21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186</v>
      </c>
      <c r="AU193" s="212" t="s">
        <v>160</v>
      </c>
      <c r="AV193" s="11" t="s">
        <v>83</v>
      </c>
      <c r="AW193" s="11" t="s">
        <v>38</v>
      </c>
      <c r="AX193" s="11" t="s">
        <v>75</v>
      </c>
      <c r="AY193" s="212" t="s">
        <v>147</v>
      </c>
    </row>
    <row r="194" spans="2:65" s="12" customFormat="1">
      <c r="B194" s="213"/>
      <c r="C194" s="214"/>
      <c r="D194" s="204" t="s">
        <v>186</v>
      </c>
      <c r="E194" s="215" t="s">
        <v>21</v>
      </c>
      <c r="F194" s="216" t="s">
        <v>1444</v>
      </c>
      <c r="G194" s="214"/>
      <c r="H194" s="217">
        <v>31.187999999999999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186</v>
      </c>
      <c r="AU194" s="223" t="s">
        <v>160</v>
      </c>
      <c r="AV194" s="12" t="s">
        <v>85</v>
      </c>
      <c r="AW194" s="12" t="s">
        <v>38</v>
      </c>
      <c r="AX194" s="12" t="s">
        <v>75</v>
      </c>
      <c r="AY194" s="223" t="s">
        <v>147</v>
      </c>
    </row>
    <row r="195" spans="2:65" s="1" customFormat="1" ht="25.5" customHeight="1">
      <c r="B195" s="39"/>
      <c r="C195" s="190" t="s">
        <v>584</v>
      </c>
      <c r="D195" s="190" t="s">
        <v>150</v>
      </c>
      <c r="E195" s="191" t="s">
        <v>740</v>
      </c>
      <c r="F195" s="192" t="s">
        <v>741</v>
      </c>
      <c r="G195" s="193" t="s">
        <v>268</v>
      </c>
      <c r="H195" s="194">
        <v>31.187999999999999</v>
      </c>
      <c r="I195" s="195"/>
      <c r="J195" s="196">
        <f>ROUND(I195*H195,2)</f>
        <v>0</v>
      </c>
      <c r="K195" s="192" t="s">
        <v>154</v>
      </c>
      <c r="L195" s="59"/>
      <c r="M195" s="197" t="s">
        <v>21</v>
      </c>
      <c r="N195" s="198" t="s">
        <v>46</v>
      </c>
      <c r="O195" s="40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AR195" s="22" t="s">
        <v>166</v>
      </c>
      <c r="AT195" s="22" t="s">
        <v>150</v>
      </c>
      <c r="AU195" s="22" t="s">
        <v>160</v>
      </c>
      <c r="AY195" s="22" t="s">
        <v>147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22" t="s">
        <v>83</v>
      </c>
      <c r="BK195" s="201">
        <f>ROUND(I195*H195,2)</f>
        <v>0</v>
      </c>
      <c r="BL195" s="22" t="s">
        <v>166</v>
      </c>
      <c r="BM195" s="22" t="s">
        <v>1445</v>
      </c>
    </row>
    <row r="196" spans="2:65" s="11" customFormat="1">
      <c r="B196" s="202"/>
      <c r="C196" s="203"/>
      <c r="D196" s="204" t="s">
        <v>186</v>
      </c>
      <c r="E196" s="205" t="s">
        <v>21</v>
      </c>
      <c r="F196" s="206" t="s">
        <v>1441</v>
      </c>
      <c r="G196" s="203"/>
      <c r="H196" s="205" t="s">
        <v>21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186</v>
      </c>
      <c r="AU196" s="212" t="s">
        <v>160</v>
      </c>
      <c r="AV196" s="11" t="s">
        <v>83</v>
      </c>
      <c r="AW196" s="11" t="s">
        <v>38</v>
      </c>
      <c r="AX196" s="11" t="s">
        <v>75</v>
      </c>
      <c r="AY196" s="212" t="s">
        <v>147</v>
      </c>
    </row>
    <row r="197" spans="2:65" s="12" customFormat="1">
      <c r="B197" s="213"/>
      <c r="C197" s="214"/>
      <c r="D197" s="204" t="s">
        <v>186</v>
      </c>
      <c r="E197" s="215" t="s">
        <v>21</v>
      </c>
      <c r="F197" s="216" t="s">
        <v>1444</v>
      </c>
      <c r="G197" s="214"/>
      <c r="H197" s="217">
        <v>31.187999999999999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186</v>
      </c>
      <c r="AU197" s="223" t="s">
        <v>160</v>
      </c>
      <c r="AV197" s="12" t="s">
        <v>85</v>
      </c>
      <c r="AW197" s="12" t="s">
        <v>38</v>
      </c>
      <c r="AX197" s="12" t="s">
        <v>75</v>
      </c>
      <c r="AY197" s="223" t="s">
        <v>147</v>
      </c>
    </row>
    <row r="198" spans="2:65" s="10" customFormat="1" ht="22.35" customHeight="1">
      <c r="B198" s="174"/>
      <c r="C198" s="175"/>
      <c r="D198" s="176" t="s">
        <v>74</v>
      </c>
      <c r="E198" s="188" t="s">
        <v>743</v>
      </c>
      <c r="F198" s="188" t="s">
        <v>744</v>
      </c>
      <c r="G198" s="175"/>
      <c r="H198" s="175"/>
      <c r="I198" s="178"/>
      <c r="J198" s="189">
        <f>BK198</f>
        <v>0</v>
      </c>
      <c r="K198" s="175"/>
      <c r="L198" s="180"/>
      <c r="M198" s="181"/>
      <c r="N198" s="182"/>
      <c r="O198" s="182"/>
      <c r="P198" s="183">
        <f>SUM(P199:P204)</f>
        <v>0</v>
      </c>
      <c r="Q198" s="182"/>
      <c r="R198" s="183">
        <f>SUM(R199:R204)</f>
        <v>0</v>
      </c>
      <c r="S198" s="182"/>
      <c r="T198" s="184">
        <f>SUM(T199:T204)</f>
        <v>0</v>
      </c>
      <c r="AR198" s="185" t="s">
        <v>83</v>
      </c>
      <c r="AT198" s="186" t="s">
        <v>74</v>
      </c>
      <c r="AU198" s="186" t="s">
        <v>85</v>
      </c>
      <c r="AY198" s="185" t="s">
        <v>147</v>
      </c>
      <c r="BK198" s="187">
        <f>SUM(BK199:BK204)</f>
        <v>0</v>
      </c>
    </row>
    <row r="199" spans="2:65" s="1" customFormat="1" ht="25.5" customHeight="1">
      <c r="B199" s="39"/>
      <c r="C199" s="190" t="s">
        <v>588</v>
      </c>
      <c r="D199" s="190" t="s">
        <v>150</v>
      </c>
      <c r="E199" s="191" t="s">
        <v>1446</v>
      </c>
      <c r="F199" s="192" t="s">
        <v>751</v>
      </c>
      <c r="G199" s="193" t="s">
        <v>268</v>
      </c>
      <c r="H199" s="194">
        <v>31.187999999999999</v>
      </c>
      <c r="I199" s="195"/>
      <c r="J199" s="196">
        <f>ROUND(I199*H199,2)</f>
        <v>0</v>
      </c>
      <c r="K199" s="192" t="s">
        <v>21</v>
      </c>
      <c r="L199" s="59"/>
      <c r="M199" s="197" t="s">
        <v>21</v>
      </c>
      <c r="N199" s="198" t="s">
        <v>46</v>
      </c>
      <c r="O199" s="40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AR199" s="22" t="s">
        <v>166</v>
      </c>
      <c r="AT199" s="22" t="s">
        <v>150</v>
      </c>
      <c r="AU199" s="22" t="s">
        <v>160</v>
      </c>
      <c r="AY199" s="22" t="s">
        <v>147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2" t="s">
        <v>83</v>
      </c>
      <c r="BK199" s="201">
        <f>ROUND(I199*H199,2)</f>
        <v>0</v>
      </c>
      <c r="BL199" s="22" t="s">
        <v>166</v>
      </c>
      <c r="BM199" s="22" t="s">
        <v>1447</v>
      </c>
    </row>
    <row r="200" spans="2:65" s="11" customFormat="1">
      <c r="B200" s="202"/>
      <c r="C200" s="203"/>
      <c r="D200" s="204" t="s">
        <v>186</v>
      </c>
      <c r="E200" s="205" t="s">
        <v>21</v>
      </c>
      <c r="F200" s="206" t="s">
        <v>1441</v>
      </c>
      <c r="G200" s="203"/>
      <c r="H200" s="205" t="s">
        <v>21</v>
      </c>
      <c r="I200" s="207"/>
      <c r="J200" s="203"/>
      <c r="K200" s="203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186</v>
      </c>
      <c r="AU200" s="212" t="s">
        <v>160</v>
      </c>
      <c r="AV200" s="11" t="s">
        <v>83</v>
      </c>
      <c r="AW200" s="11" t="s">
        <v>38</v>
      </c>
      <c r="AX200" s="11" t="s">
        <v>75</v>
      </c>
      <c r="AY200" s="212" t="s">
        <v>147</v>
      </c>
    </row>
    <row r="201" spans="2:65" s="12" customFormat="1">
      <c r="B201" s="213"/>
      <c r="C201" s="214"/>
      <c r="D201" s="204" t="s">
        <v>186</v>
      </c>
      <c r="E201" s="215" t="s">
        <v>21</v>
      </c>
      <c r="F201" s="216" t="s">
        <v>1444</v>
      </c>
      <c r="G201" s="214"/>
      <c r="H201" s="217">
        <v>31.187999999999999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186</v>
      </c>
      <c r="AU201" s="223" t="s">
        <v>160</v>
      </c>
      <c r="AV201" s="12" t="s">
        <v>85</v>
      </c>
      <c r="AW201" s="12" t="s">
        <v>38</v>
      </c>
      <c r="AX201" s="12" t="s">
        <v>75</v>
      </c>
      <c r="AY201" s="223" t="s">
        <v>147</v>
      </c>
    </row>
    <row r="202" spans="2:65" s="1" customFormat="1" ht="25.5" customHeight="1">
      <c r="B202" s="39"/>
      <c r="C202" s="190" t="s">
        <v>356</v>
      </c>
      <c r="D202" s="190" t="s">
        <v>150</v>
      </c>
      <c r="E202" s="191" t="s">
        <v>1448</v>
      </c>
      <c r="F202" s="192" t="s">
        <v>754</v>
      </c>
      <c r="G202" s="193" t="s">
        <v>268</v>
      </c>
      <c r="H202" s="194">
        <v>31.187999999999999</v>
      </c>
      <c r="I202" s="195"/>
      <c r="J202" s="196">
        <f>ROUND(I202*H202,2)</f>
        <v>0</v>
      </c>
      <c r="K202" s="192" t="s">
        <v>21</v>
      </c>
      <c r="L202" s="59"/>
      <c r="M202" s="197" t="s">
        <v>21</v>
      </c>
      <c r="N202" s="198" t="s">
        <v>46</v>
      </c>
      <c r="O202" s="40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AR202" s="22" t="s">
        <v>166</v>
      </c>
      <c r="AT202" s="22" t="s">
        <v>150</v>
      </c>
      <c r="AU202" s="22" t="s">
        <v>160</v>
      </c>
      <c r="AY202" s="22" t="s">
        <v>147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83</v>
      </c>
      <c r="BK202" s="201">
        <f>ROUND(I202*H202,2)</f>
        <v>0</v>
      </c>
      <c r="BL202" s="22" t="s">
        <v>166</v>
      </c>
      <c r="BM202" s="22" t="s">
        <v>1449</v>
      </c>
    </row>
    <row r="203" spans="2:65" s="11" customFormat="1">
      <c r="B203" s="202"/>
      <c r="C203" s="203"/>
      <c r="D203" s="204" t="s">
        <v>186</v>
      </c>
      <c r="E203" s="205" t="s">
        <v>21</v>
      </c>
      <c r="F203" s="206" t="s">
        <v>1441</v>
      </c>
      <c r="G203" s="203"/>
      <c r="H203" s="205" t="s">
        <v>21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186</v>
      </c>
      <c r="AU203" s="212" t="s">
        <v>160</v>
      </c>
      <c r="AV203" s="11" t="s">
        <v>83</v>
      </c>
      <c r="AW203" s="11" t="s">
        <v>38</v>
      </c>
      <c r="AX203" s="11" t="s">
        <v>75</v>
      </c>
      <c r="AY203" s="212" t="s">
        <v>147</v>
      </c>
    </row>
    <row r="204" spans="2:65" s="12" customFormat="1">
      <c r="B204" s="213"/>
      <c r="C204" s="214"/>
      <c r="D204" s="204" t="s">
        <v>186</v>
      </c>
      <c r="E204" s="215" t="s">
        <v>21</v>
      </c>
      <c r="F204" s="216" t="s">
        <v>1444</v>
      </c>
      <c r="G204" s="214"/>
      <c r="H204" s="217">
        <v>31.187999999999999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186</v>
      </c>
      <c r="AU204" s="223" t="s">
        <v>160</v>
      </c>
      <c r="AV204" s="12" t="s">
        <v>85</v>
      </c>
      <c r="AW204" s="12" t="s">
        <v>38</v>
      </c>
      <c r="AX204" s="12" t="s">
        <v>75</v>
      </c>
      <c r="AY204" s="223" t="s">
        <v>147</v>
      </c>
    </row>
    <row r="205" spans="2:65" s="10" customFormat="1" ht="22.35" customHeight="1">
      <c r="B205" s="174"/>
      <c r="C205" s="175"/>
      <c r="D205" s="176" t="s">
        <v>74</v>
      </c>
      <c r="E205" s="188" t="s">
        <v>302</v>
      </c>
      <c r="F205" s="188" t="s">
        <v>303</v>
      </c>
      <c r="G205" s="175"/>
      <c r="H205" s="175"/>
      <c r="I205" s="178"/>
      <c r="J205" s="189">
        <f>BK205</f>
        <v>0</v>
      </c>
      <c r="K205" s="175"/>
      <c r="L205" s="180"/>
      <c r="M205" s="181"/>
      <c r="N205" s="182"/>
      <c r="O205" s="182"/>
      <c r="P205" s="183">
        <f>SUM(P206:P211)</f>
        <v>0</v>
      </c>
      <c r="Q205" s="182"/>
      <c r="R205" s="183">
        <f>SUM(R206:R211)</f>
        <v>0</v>
      </c>
      <c r="S205" s="182"/>
      <c r="T205" s="184">
        <f>SUM(T206:T211)</f>
        <v>0</v>
      </c>
      <c r="AR205" s="185" t="s">
        <v>83</v>
      </c>
      <c r="AT205" s="186" t="s">
        <v>74</v>
      </c>
      <c r="AU205" s="186" t="s">
        <v>85</v>
      </c>
      <c r="AY205" s="185" t="s">
        <v>147</v>
      </c>
      <c r="BK205" s="187">
        <f>SUM(BK206:BK211)</f>
        <v>0</v>
      </c>
    </row>
    <row r="206" spans="2:65" s="1" customFormat="1" ht="38.25" customHeight="1">
      <c r="B206" s="39"/>
      <c r="C206" s="190" t="s">
        <v>595</v>
      </c>
      <c r="D206" s="190" t="s">
        <v>150</v>
      </c>
      <c r="E206" s="191" t="s">
        <v>1450</v>
      </c>
      <c r="F206" s="192" t="s">
        <v>776</v>
      </c>
      <c r="G206" s="193" t="s">
        <v>268</v>
      </c>
      <c r="H206" s="194">
        <v>31.187999999999999</v>
      </c>
      <c r="I206" s="195"/>
      <c r="J206" s="196">
        <f>ROUND(I206*H206,2)</f>
        <v>0</v>
      </c>
      <c r="K206" s="192" t="s">
        <v>21</v>
      </c>
      <c r="L206" s="59"/>
      <c r="M206" s="197" t="s">
        <v>21</v>
      </c>
      <c r="N206" s="198" t="s">
        <v>46</v>
      </c>
      <c r="O206" s="40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AR206" s="22" t="s">
        <v>166</v>
      </c>
      <c r="AT206" s="22" t="s">
        <v>150</v>
      </c>
      <c r="AU206" s="22" t="s">
        <v>160</v>
      </c>
      <c r="AY206" s="22" t="s">
        <v>147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83</v>
      </c>
      <c r="BK206" s="201">
        <f>ROUND(I206*H206,2)</f>
        <v>0</v>
      </c>
      <c r="BL206" s="22" t="s">
        <v>166</v>
      </c>
      <c r="BM206" s="22" t="s">
        <v>1451</v>
      </c>
    </row>
    <row r="207" spans="2:65" s="11" customFormat="1">
      <c r="B207" s="202"/>
      <c r="C207" s="203"/>
      <c r="D207" s="204" t="s">
        <v>186</v>
      </c>
      <c r="E207" s="205" t="s">
        <v>21</v>
      </c>
      <c r="F207" s="206" t="s">
        <v>1441</v>
      </c>
      <c r="G207" s="203"/>
      <c r="H207" s="205" t="s">
        <v>21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186</v>
      </c>
      <c r="AU207" s="212" t="s">
        <v>160</v>
      </c>
      <c r="AV207" s="11" t="s">
        <v>83</v>
      </c>
      <c r="AW207" s="11" t="s">
        <v>38</v>
      </c>
      <c r="AX207" s="11" t="s">
        <v>75</v>
      </c>
      <c r="AY207" s="212" t="s">
        <v>147</v>
      </c>
    </row>
    <row r="208" spans="2:65" s="12" customFormat="1">
      <c r="B208" s="213"/>
      <c r="C208" s="214"/>
      <c r="D208" s="204" t="s">
        <v>186</v>
      </c>
      <c r="E208" s="215" t="s">
        <v>21</v>
      </c>
      <c r="F208" s="216" t="s">
        <v>1444</v>
      </c>
      <c r="G208" s="214"/>
      <c r="H208" s="217">
        <v>31.187999999999999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186</v>
      </c>
      <c r="AU208" s="223" t="s">
        <v>160</v>
      </c>
      <c r="AV208" s="12" t="s">
        <v>85</v>
      </c>
      <c r="AW208" s="12" t="s">
        <v>38</v>
      </c>
      <c r="AX208" s="12" t="s">
        <v>75</v>
      </c>
      <c r="AY208" s="223" t="s">
        <v>147</v>
      </c>
    </row>
    <row r="209" spans="2:65" s="1" customFormat="1" ht="25.5" customHeight="1">
      <c r="B209" s="39"/>
      <c r="C209" s="190" t="s">
        <v>600</v>
      </c>
      <c r="D209" s="190" t="s">
        <v>150</v>
      </c>
      <c r="E209" s="191" t="s">
        <v>1452</v>
      </c>
      <c r="F209" s="192" t="s">
        <v>1453</v>
      </c>
      <c r="G209" s="193" t="s">
        <v>268</v>
      </c>
      <c r="H209" s="194">
        <v>0.25</v>
      </c>
      <c r="I209" s="195"/>
      <c r="J209" s="196">
        <f>ROUND(I209*H209,2)</f>
        <v>0</v>
      </c>
      <c r="K209" s="192" t="s">
        <v>21</v>
      </c>
      <c r="L209" s="59"/>
      <c r="M209" s="197" t="s">
        <v>21</v>
      </c>
      <c r="N209" s="198" t="s">
        <v>46</v>
      </c>
      <c r="O209" s="40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AR209" s="22" t="s">
        <v>166</v>
      </c>
      <c r="AT209" s="22" t="s">
        <v>150</v>
      </c>
      <c r="AU209" s="22" t="s">
        <v>160</v>
      </c>
      <c r="AY209" s="22" t="s">
        <v>147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22" t="s">
        <v>83</v>
      </c>
      <c r="BK209" s="201">
        <f>ROUND(I209*H209,2)</f>
        <v>0</v>
      </c>
      <c r="BL209" s="22" t="s">
        <v>166</v>
      </c>
      <c r="BM209" s="22" t="s">
        <v>1454</v>
      </c>
    </row>
    <row r="210" spans="2:65" s="11" customFormat="1">
      <c r="B210" s="202"/>
      <c r="C210" s="203"/>
      <c r="D210" s="204" t="s">
        <v>186</v>
      </c>
      <c r="E210" s="205" t="s">
        <v>21</v>
      </c>
      <c r="F210" s="206" t="s">
        <v>1455</v>
      </c>
      <c r="G210" s="203"/>
      <c r="H210" s="205" t="s">
        <v>21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186</v>
      </c>
      <c r="AU210" s="212" t="s">
        <v>160</v>
      </c>
      <c r="AV210" s="11" t="s">
        <v>83</v>
      </c>
      <c r="AW210" s="11" t="s">
        <v>38</v>
      </c>
      <c r="AX210" s="11" t="s">
        <v>75</v>
      </c>
      <c r="AY210" s="212" t="s">
        <v>147</v>
      </c>
    </row>
    <row r="211" spans="2:65" s="12" customFormat="1">
      <c r="B211" s="213"/>
      <c r="C211" s="214"/>
      <c r="D211" s="204" t="s">
        <v>186</v>
      </c>
      <c r="E211" s="215" t="s">
        <v>21</v>
      </c>
      <c r="F211" s="216" t="s">
        <v>1456</v>
      </c>
      <c r="G211" s="214"/>
      <c r="H211" s="217">
        <v>0.25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186</v>
      </c>
      <c r="AU211" s="223" t="s">
        <v>160</v>
      </c>
      <c r="AV211" s="12" t="s">
        <v>85</v>
      </c>
      <c r="AW211" s="12" t="s">
        <v>38</v>
      </c>
      <c r="AX211" s="12" t="s">
        <v>75</v>
      </c>
      <c r="AY211" s="223" t="s">
        <v>147</v>
      </c>
    </row>
    <row r="212" spans="2:65" s="10" customFormat="1" ht="22.35" customHeight="1">
      <c r="B212" s="174"/>
      <c r="C212" s="175"/>
      <c r="D212" s="176" t="s">
        <v>74</v>
      </c>
      <c r="E212" s="188" t="s">
        <v>318</v>
      </c>
      <c r="F212" s="188" t="s">
        <v>319</v>
      </c>
      <c r="G212" s="175"/>
      <c r="H212" s="175"/>
      <c r="I212" s="178"/>
      <c r="J212" s="189">
        <f>BK212</f>
        <v>0</v>
      </c>
      <c r="K212" s="175"/>
      <c r="L212" s="180"/>
      <c r="M212" s="181"/>
      <c r="N212" s="182"/>
      <c r="O212" s="182"/>
      <c r="P212" s="183">
        <f>SUM(P213:P217)</f>
        <v>0</v>
      </c>
      <c r="Q212" s="182"/>
      <c r="R212" s="183">
        <f>SUM(R213:R217)</f>
        <v>0</v>
      </c>
      <c r="S212" s="182"/>
      <c r="T212" s="184">
        <f>SUM(T213:T217)</f>
        <v>0</v>
      </c>
      <c r="AR212" s="185" t="s">
        <v>83</v>
      </c>
      <c r="AT212" s="186" t="s">
        <v>74</v>
      </c>
      <c r="AU212" s="186" t="s">
        <v>85</v>
      </c>
      <c r="AY212" s="185" t="s">
        <v>147</v>
      </c>
      <c r="BK212" s="187">
        <f>SUM(BK213:BK217)</f>
        <v>0</v>
      </c>
    </row>
    <row r="213" spans="2:65" s="1" customFormat="1" ht="25.5" customHeight="1">
      <c r="B213" s="39"/>
      <c r="C213" s="190" t="s">
        <v>618</v>
      </c>
      <c r="D213" s="190" t="s">
        <v>150</v>
      </c>
      <c r="E213" s="191" t="s">
        <v>1457</v>
      </c>
      <c r="F213" s="192" t="s">
        <v>1326</v>
      </c>
      <c r="G213" s="193" t="s">
        <v>219</v>
      </c>
      <c r="H213" s="194">
        <v>7.2</v>
      </c>
      <c r="I213" s="195"/>
      <c r="J213" s="196">
        <f>ROUND(I213*H213,2)</f>
        <v>0</v>
      </c>
      <c r="K213" s="192" t="s">
        <v>21</v>
      </c>
      <c r="L213" s="59"/>
      <c r="M213" s="197" t="s">
        <v>21</v>
      </c>
      <c r="N213" s="198" t="s">
        <v>46</v>
      </c>
      <c r="O213" s="40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AR213" s="22" t="s">
        <v>166</v>
      </c>
      <c r="AT213" s="22" t="s">
        <v>150</v>
      </c>
      <c r="AU213" s="22" t="s">
        <v>160</v>
      </c>
      <c r="AY213" s="22" t="s">
        <v>147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22" t="s">
        <v>83</v>
      </c>
      <c r="BK213" s="201">
        <f>ROUND(I213*H213,2)</f>
        <v>0</v>
      </c>
      <c r="BL213" s="22" t="s">
        <v>166</v>
      </c>
      <c r="BM213" s="22" t="s">
        <v>1458</v>
      </c>
    </row>
    <row r="214" spans="2:65" s="12" customFormat="1">
      <c r="B214" s="213"/>
      <c r="C214" s="214"/>
      <c r="D214" s="204" t="s">
        <v>186</v>
      </c>
      <c r="E214" s="215" t="s">
        <v>21</v>
      </c>
      <c r="F214" s="216" t="s">
        <v>1459</v>
      </c>
      <c r="G214" s="214"/>
      <c r="H214" s="217">
        <v>7.2</v>
      </c>
      <c r="I214" s="218"/>
      <c r="J214" s="214"/>
      <c r="K214" s="214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186</v>
      </c>
      <c r="AU214" s="223" t="s">
        <v>160</v>
      </c>
      <c r="AV214" s="12" t="s">
        <v>85</v>
      </c>
      <c r="AW214" s="12" t="s">
        <v>38</v>
      </c>
      <c r="AX214" s="12" t="s">
        <v>75</v>
      </c>
      <c r="AY214" s="223" t="s">
        <v>147</v>
      </c>
    </row>
    <row r="215" spans="2:65" s="1" customFormat="1" ht="25.5" customHeight="1">
      <c r="B215" s="39"/>
      <c r="C215" s="190" t="s">
        <v>636</v>
      </c>
      <c r="D215" s="190" t="s">
        <v>150</v>
      </c>
      <c r="E215" s="191" t="s">
        <v>1460</v>
      </c>
      <c r="F215" s="192" t="s">
        <v>1330</v>
      </c>
      <c r="G215" s="193" t="s">
        <v>323</v>
      </c>
      <c r="H215" s="194">
        <v>18.2</v>
      </c>
      <c r="I215" s="195"/>
      <c r="J215" s="196">
        <f>ROUND(I215*H215,2)</f>
        <v>0</v>
      </c>
      <c r="K215" s="192" t="s">
        <v>21</v>
      </c>
      <c r="L215" s="59"/>
      <c r="M215" s="197" t="s">
        <v>21</v>
      </c>
      <c r="N215" s="198" t="s">
        <v>46</v>
      </c>
      <c r="O215" s="40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AR215" s="22" t="s">
        <v>166</v>
      </c>
      <c r="AT215" s="22" t="s">
        <v>150</v>
      </c>
      <c r="AU215" s="22" t="s">
        <v>160</v>
      </c>
      <c r="AY215" s="22" t="s">
        <v>147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2" t="s">
        <v>83</v>
      </c>
      <c r="BK215" s="201">
        <f>ROUND(I215*H215,2)</f>
        <v>0</v>
      </c>
      <c r="BL215" s="22" t="s">
        <v>166</v>
      </c>
      <c r="BM215" s="22" t="s">
        <v>1461</v>
      </c>
    </row>
    <row r="216" spans="2:65" s="12" customFormat="1">
      <c r="B216" s="213"/>
      <c r="C216" s="214"/>
      <c r="D216" s="204" t="s">
        <v>186</v>
      </c>
      <c r="E216" s="215" t="s">
        <v>21</v>
      </c>
      <c r="F216" s="216" t="s">
        <v>1462</v>
      </c>
      <c r="G216" s="214"/>
      <c r="H216" s="217">
        <v>18.2</v>
      </c>
      <c r="I216" s="218"/>
      <c r="J216" s="214"/>
      <c r="K216" s="214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186</v>
      </c>
      <c r="AU216" s="223" t="s">
        <v>160</v>
      </c>
      <c r="AV216" s="12" t="s">
        <v>85</v>
      </c>
      <c r="AW216" s="12" t="s">
        <v>38</v>
      </c>
      <c r="AX216" s="12" t="s">
        <v>75</v>
      </c>
      <c r="AY216" s="223" t="s">
        <v>147</v>
      </c>
    </row>
    <row r="217" spans="2:65" s="1" customFormat="1" ht="25.5" customHeight="1">
      <c r="B217" s="39"/>
      <c r="C217" s="190" t="s">
        <v>643</v>
      </c>
      <c r="D217" s="190" t="s">
        <v>150</v>
      </c>
      <c r="E217" s="191" t="s">
        <v>1463</v>
      </c>
      <c r="F217" s="192" t="s">
        <v>1464</v>
      </c>
      <c r="G217" s="193" t="s">
        <v>323</v>
      </c>
      <c r="H217" s="194">
        <v>1</v>
      </c>
      <c r="I217" s="195"/>
      <c r="J217" s="196">
        <f>ROUND(I217*H217,2)</f>
        <v>0</v>
      </c>
      <c r="K217" s="192" t="s">
        <v>21</v>
      </c>
      <c r="L217" s="59"/>
      <c r="M217" s="197" t="s">
        <v>21</v>
      </c>
      <c r="N217" s="198" t="s">
        <v>46</v>
      </c>
      <c r="O217" s="4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22" t="s">
        <v>166</v>
      </c>
      <c r="AT217" s="22" t="s">
        <v>150</v>
      </c>
      <c r="AU217" s="22" t="s">
        <v>160</v>
      </c>
      <c r="AY217" s="22" t="s">
        <v>147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83</v>
      </c>
      <c r="BK217" s="201">
        <f>ROUND(I217*H217,2)</f>
        <v>0</v>
      </c>
      <c r="BL217" s="22" t="s">
        <v>166</v>
      </c>
      <c r="BM217" s="22" t="s">
        <v>1465</v>
      </c>
    </row>
    <row r="218" spans="2:65" s="10" customFormat="1" ht="29.85" customHeight="1">
      <c r="B218" s="174"/>
      <c r="C218" s="175"/>
      <c r="D218" s="176" t="s">
        <v>74</v>
      </c>
      <c r="E218" s="188" t="s">
        <v>182</v>
      </c>
      <c r="F218" s="188" t="s">
        <v>787</v>
      </c>
      <c r="G218" s="175"/>
      <c r="H218" s="175"/>
      <c r="I218" s="178"/>
      <c r="J218" s="189">
        <f>BK218</f>
        <v>0</v>
      </c>
      <c r="K218" s="175"/>
      <c r="L218" s="180"/>
      <c r="M218" s="181"/>
      <c r="N218" s="182"/>
      <c r="O218" s="182"/>
      <c r="P218" s="183">
        <f>P219</f>
        <v>0</v>
      </c>
      <c r="Q218" s="182"/>
      <c r="R218" s="183">
        <f>R219</f>
        <v>2.5344999999999999E-2</v>
      </c>
      <c r="S218" s="182"/>
      <c r="T218" s="184">
        <f>T219</f>
        <v>0</v>
      </c>
      <c r="AR218" s="185" t="s">
        <v>83</v>
      </c>
      <c r="AT218" s="186" t="s">
        <v>74</v>
      </c>
      <c r="AU218" s="186" t="s">
        <v>83</v>
      </c>
      <c r="AY218" s="185" t="s">
        <v>147</v>
      </c>
      <c r="BK218" s="187">
        <f>BK219</f>
        <v>0</v>
      </c>
    </row>
    <row r="219" spans="2:65" s="10" customFormat="1" ht="14.85" customHeight="1">
      <c r="B219" s="174"/>
      <c r="C219" s="175"/>
      <c r="D219" s="176" t="s">
        <v>74</v>
      </c>
      <c r="E219" s="188" t="s">
        <v>788</v>
      </c>
      <c r="F219" s="188" t="s">
        <v>789</v>
      </c>
      <c r="G219" s="175"/>
      <c r="H219" s="175"/>
      <c r="I219" s="178"/>
      <c r="J219" s="189">
        <f>BK219</f>
        <v>0</v>
      </c>
      <c r="K219" s="175"/>
      <c r="L219" s="180"/>
      <c r="M219" s="181"/>
      <c r="N219" s="182"/>
      <c r="O219" s="182"/>
      <c r="P219" s="183">
        <f>SUM(P220:P222)</f>
        <v>0</v>
      </c>
      <c r="Q219" s="182"/>
      <c r="R219" s="183">
        <f>SUM(R220:R222)</f>
        <v>2.5344999999999999E-2</v>
      </c>
      <c r="S219" s="182"/>
      <c r="T219" s="184">
        <f>SUM(T220:T222)</f>
        <v>0</v>
      </c>
      <c r="AR219" s="185" t="s">
        <v>83</v>
      </c>
      <c r="AT219" s="186" t="s">
        <v>74</v>
      </c>
      <c r="AU219" s="186" t="s">
        <v>85</v>
      </c>
      <c r="AY219" s="185" t="s">
        <v>147</v>
      </c>
      <c r="BK219" s="187">
        <f>SUM(BK220:BK222)</f>
        <v>0</v>
      </c>
    </row>
    <row r="220" spans="2:65" s="1" customFormat="1" ht="25.5" customHeight="1">
      <c r="B220" s="39"/>
      <c r="C220" s="190" t="s">
        <v>659</v>
      </c>
      <c r="D220" s="190" t="s">
        <v>150</v>
      </c>
      <c r="E220" s="191" t="s">
        <v>1466</v>
      </c>
      <c r="F220" s="192" t="s">
        <v>1338</v>
      </c>
      <c r="G220" s="193" t="s">
        <v>323</v>
      </c>
      <c r="H220" s="194">
        <v>1</v>
      </c>
      <c r="I220" s="195"/>
      <c r="J220" s="196">
        <f>ROUND(I220*H220,2)</f>
        <v>0</v>
      </c>
      <c r="K220" s="192" t="s">
        <v>21</v>
      </c>
      <c r="L220" s="59"/>
      <c r="M220" s="197" t="s">
        <v>21</v>
      </c>
      <c r="N220" s="198" t="s">
        <v>46</v>
      </c>
      <c r="O220" s="40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AR220" s="22" t="s">
        <v>166</v>
      </c>
      <c r="AT220" s="22" t="s">
        <v>150</v>
      </c>
      <c r="AU220" s="22" t="s">
        <v>160</v>
      </c>
      <c r="AY220" s="22" t="s">
        <v>147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22" t="s">
        <v>83</v>
      </c>
      <c r="BK220" s="201">
        <f>ROUND(I220*H220,2)</f>
        <v>0</v>
      </c>
      <c r="BL220" s="22" t="s">
        <v>166</v>
      </c>
      <c r="BM220" s="22" t="s">
        <v>1467</v>
      </c>
    </row>
    <row r="221" spans="2:65" s="1" customFormat="1" ht="25.5" customHeight="1">
      <c r="B221" s="39"/>
      <c r="C221" s="190" t="s">
        <v>673</v>
      </c>
      <c r="D221" s="190" t="s">
        <v>150</v>
      </c>
      <c r="E221" s="191" t="s">
        <v>801</v>
      </c>
      <c r="F221" s="192" t="s">
        <v>802</v>
      </c>
      <c r="G221" s="193" t="s">
        <v>312</v>
      </c>
      <c r="H221" s="194">
        <v>9.25</v>
      </c>
      <c r="I221" s="195"/>
      <c r="J221" s="196">
        <f>ROUND(I221*H221,2)</f>
        <v>0</v>
      </c>
      <c r="K221" s="192" t="s">
        <v>154</v>
      </c>
      <c r="L221" s="59"/>
      <c r="M221" s="197" t="s">
        <v>21</v>
      </c>
      <c r="N221" s="198" t="s">
        <v>46</v>
      </c>
      <c r="O221" s="40"/>
      <c r="P221" s="199">
        <f>O221*H221</f>
        <v>0</v>
      </c>
      <c r="Q221" s="199">
        <v>2.7399999999999998E-3</v>
      </c>
      <c r="R221" s="199">
        <f>Q221*H221</f>
        <v>2.5344999999999999E-2</v>
      </c>
      <c r="S221" s="199">
        <v>0</v>
      </c>
      <c r="T221" s="200">
        <f>S221*H221</f>
        <v>0</v>
      </c>
      <c r="AR221" s="22" t="s">
        <v>166</v>
      </c>
      <c r="AT221" s="22" t="s">
        <v>150</v>
      </c>
      <c r="AU221" s="22" t="s">
        <v>160</v>
      </c>
      <c r="AY221" s="22" t="s">
        <v>147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22" t="s">
        <v>83</v>
      </c>
      <c r="BK221" s="201">
        <f>ROUND(I221*H221,2)</f>
        <v>0</v>
      </c>
      <c r="BL221" s="22" t="s">
        <v>166</v>
      </c>
      <c r="BM221" s="22" t="s">
        <v>1468</v>
      </c>
    </row>
    <row r="222" spans="2:65" s="12" customFormat="1">
      <c r="B222" s="213"/>
      <c r="C222" s="214"/>
      <c r="D222" s="204" t="s">
        <v>186</v>
      </c>
      <c r="E222" s="215" t="s">
        <v>21</v>
      </c>
      <c r="F222" s="216" t="s">
        <v>1469</v>
      </c>
      <c r="G222" s="214"/>
      <c r="H222" s="217">
        <v>9.25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186</v>
      </c>
      <c r="AU222" s="223" t="s">
        <v>160</v>
      </c>
      <c r="AV222" s="12" t="s">
        <v>85</v>
      </c>
      <c r="AW222" s="12" t="s">
        <v>38</v>
      </c>
      <c r="AX222" s="12" t="s">
        <v>75</v>
      </c>
      <c r="AY222" s="223" t="s">
        <v>147</v>
      </c>
    </row>
    <row r="223" spans="2:65" s="10" customFormat="1" ht="29.85" customHeight="1">
      <c r="B223" s="174"/>
      <c r="C223" s="175"/>
      <c r="D223" s="176" t="s">
        <v>74</v>
      </c>
      <c r="E223" s="188" t="s">
        <v>188</v>
      </c>
      <c r="F223" s="188" t="s">
        <v>325</v>
      </c>
      <c r="G223" s="175"/>
      <c r="H223" s="175"/>
      <c r="I223" s="178"/>
      <c r="J223" s="189">
        <f>BK223</f>
        <v>0</v>
      </c>
      <c r="K223" s="175"/>
      <c r="L223" s="180"/>
      <c r="M223" s="181"/>
      <c r="N223" s="182"/>
      <c r="O223" s="182"/>
      <c r="P223" s="183">
        <f>P224</f>
        <v>0</v>
      </c>
      <c r="Q223" s="182"/>
      <c r="R223" s="183">
        <f>R224</f>
        <v>6.7521874999999998</v>
      </c>
      <c r="S223" s="182"/>
      <c r="T223" s="184">
        <f>T224</f>
        <v>0</v>
      </c>
      <c r="AR223" s="185" t="s">
        <v>83</v>
      </c>
      <c r="AT223" s="186" t="s">
        <v>74</v>
      </c>
      <c r="AU223" s="186" t="s">
        <v>83</v>
      </c>
      <c r="AY223" s="185" t="s">
        <v>147</v>
      </c>
      <c r="BK223" s="187">
        <f>BK224</f>
        <v>0</v>
      </c>
    </row>
    <row r="224" spans="2:65" s="10" customFormat="1" ht="14.85" customHeight="1">
      <c r="B224" s="174"/>
      <c r="C224" s="175"/>
      <c r="D224" s="176" t="s">
        <v>74</v>
      </c>
      <c r="E224" s="188" t="s">
        <v>817</v>
      </c>
      <c r="F224" s="188" t="s">
        <v>818</v>
      </c>
      <c r="G224" s="175"/>
      <c r="H224" s="175"/>
      <c r="I224" s="178"/>
      <c r="J224" s="189">
        <f>BK224</f>
        <v>0</v>
      </c>
      <c r="K224" s="175"/>
      <c r="L224" s="180"/>
      <c r="M224" s="181"/>
      <c r="N224" s="182"/>
      <c r="O224" s="182"/>
      <c r="P224" s="183">
        <f>SUM(P225:P231)</f>
        <v>0</v>
      </c>
      <c r="Q224" s="182"/>
      <c r="R224" s="183">
        <f>SUM(R225:R231)</f>
        <v>6.7521874999999998</v>
      </c>
      <c r="S224" s="182"/>
      <c r="T224" s="184">
        <f>SUM(T225:T231)</f>
        <v>0</v>
      </c>
      <c r="AR224" s="185" t="s">
        <v>83</v>
      </c>
      <c r="AT224" s="186" t="s">
        <v>74</v>
      </c>
      <c r="AU224" s="186" t="s">
        <v>85</v>
      </c>
      <c r="AY224" s="185" t="s">
        <v>147</v>
      </c>
      <c r="BK224" s="187">
        <f>SUM(BK225:BK231)</f>
        <v>0</v>
      </c>
    </row>
    <row r="225" spans="2:65" s="1" customFormat="1" ht="38.25" customHeight="1">
      <c r="B225" s="39"/>
      <c r="C225" s="190" t="s">
        <v>679</v>
      </c>
      <c r="D225" s="190" t="s">
        <v>150</v>
      </c>
      <c r="E225" s="191" t="s">
        <v>835</v>
      </c>
      <c r="F225" s="192" t="s">
        <v>836</v>
      </c>
      <c r="G225" s="193" t="s">
        <v>312</v>
      </c>
      <c r="H225" s="194">
        <v>51.25</v>
      </c>
      <c r="I225" s="195"/>
      <c r="J225" s="196">
        <f>ROUND(I225*H225,2)</f>
        <v>0</v>
      </c>
      <c r="K225" s="192" t="s">
        <v>154</v>
      </c>
      <c r="L225" s="59"/>
      <c r="M225" s="197" t="s">
        <v>21</v>
      </c>
      <c r="N225" s="198" t="s">
        <v>46</v>
      </c>
      <c r="O225" s="40"/>
      <c r="P225" s="199">
        <f>O225*H225</f>
        <v>0</v>
      </c>
      <c r="Q225" s="199">
        <v>0.10095</v>
      </c>
      <c r="R225" s="199">
        <f>Q225*H225</f>
        <v>5.1736874999999998</v>
      </c>
      <c r="S225" s="199">
        <v>0</v>
      </c>
      <c r="T225" s="200">
        <f>S225*H225</f>
        <v>0</v>
      </c>
      <c r="AR225" s="22" t="s">
        <v>166</v>
      </c>
      <c r="AT225" s="22" t="s">
        <v>150</v>
      </c>
      <c r="AU225" s="22" t="s">
        <v>160</v>
      </c>
      <c r="AY225" s="22" t="s">
        <v>147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22" t="s">
        <v>83</v>
      </c>
      <c r="BK225" s="201">
        <f>ROUND(I225*H225,2)</f>
        <v>0</v>
      </c>
      <c r="BL225" s="22" t="s">
        <v>166</v>
      </c>
      <c r="BM225" s="22" t="s">
        <v>1470</v>
      </c>
    </row>
    <row r="226" spans="2:65" s="11" customFormat="1">
      <c r="B226" s="202"/>
      <c r="C226" s="203"/>
      <c r="D226" s="204" t="s">
        <v>186</v>
      </c>
      <c r="E226" s="205" t="s">
        <v>21</v>
      </c>
      <c r="F226" s="206" t="s">
        <v>1441</v>
      </c>
      <c r="G226" s="203"/>
      <c r="H226" s="205" t="s">
        <v>21</v>
      </c>
      <c r="I226" s="207"/>
      <c r="J226" s="203"/>
      <c r="K226" s="203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186</v>
      </c>
      <c r="AU226" s="212" t="s">
        <v>160</v>
      </c>
      <c r="AV226" s="11" t="s">
        <v>83</v>
      </c>
      <c r="AW226" s="11" t="s">
        <v>38</v>
      </c>
      <c r="AX226" s="11" t="s">
        <v>75</v>
      </c>
      <c r="AY226" s="212" t="s">
        <v>147</v>
      </c>
    </row>
    <row r="227" spans="2:65" s="12" customFormat="1">
      <c r="B227" s="213"/>
      <c r="C227" s="214"/>
      <c r="D227" s="204" t="s">
        <v>186</v>
      </c>
      <c r="E227" s="215" t="s">
        <v>21</v>
      </c>
      <c r="F227" s="216" t="s">
        <v>1471</v>
      </c>
      <c r="G227" s="214"/>
      <c r="H227" s="217">
        <v>51.25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186</v>
      </c>
      <c r="AU227" s="223" t="s">
        <v>160</v>
      </c>
      <c r="AV227" s="12" t="s">
        <v>85</v>
      </c>
      <c r="AW227" s="12" t="s">
        <v>38</v>
      </c>
      <c r="AX227" s="12" t="s">
        <v>75</v>
      </c>
      <c r="AY227" s="223" t="s">
        <v>147</v>
      </c>
    </row>
    <row r="228" spans="2:65" s="1" customFormat="1" ht="16.5" customHeight="1">
      <c r="B228" s="39"/>
      <c r="C228" s="228" t="s">
        <v>682</v>
      </c>
      <c r="D228" s="228" t="s">
        <v>332</v>
      </c>
      <c r="E228" s="229" t="s">
        <v>840</v>
      </c>
      <c r="F228" s="230" t="s">
        <v>841</v>
      </c>
      <c r="G228" s="231" t="s">
        <v>312</v>
      </c>
      <c r="H228" s="232">
        <v>56.375</v>
      </c>
      <c r="I228" s="233"/>
      <c r="J228" s="234">
        <f>ROUND(I228*H228,2)</f>
        <v>0</v>
      </c>
      <c r="K228" s="230" t="s">
        <v>154</v>
      </c>
      <c r="L228" s="235"/>
      <c r="M228" s="236" t="s">
        <v>21</v>
      </c>
      <c r="N228" s="237" t="s">
        <v>46</v>
      </c>
      <c r="O228" s="40"/>
      <c r="P228" s="199">
        <f>O228*H228</f>
        <v>0</v>
      </c>
      <c r="Q228" s="199">
        <v>2.8000000000000001E-2</v>
      </c>
      <c r="R228" s="199">
        <f>Q228*H228</f>
        <v>1.5785</v>
      </c>
      <c r="S228" s="199">
        <v>0</v>
      </c>
      <c r="T228" s="200">
        <f>S228*H228</f>
        <v>0</v>
      </c>
      <c r="AR228" s="22" t="s">
        <v>182</v>
      </c>
      <c r="AT228" s="22" t="s">
        <v>332</v>
      </c>
      <c r="AU228" s="22" t="s">
        <v>160</v>
      </c>
      <c r="AY228" s="22" t="s">
        <v>147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2" t="s">
        <v>83</v>
      </c>
      <c r="BK228" s="201">
        <f>ROUND(I228*H228,2)</f>
        <v>0</v>
      </c>
      <c r="BL228" s="22" t="s">
        <v>166</v>
      </c>
      <c r="BM228" s="22" t="s">
        <v>1472</v>
      </c>
    </row>
    <row r="229" spans="2:65" s="11" customFormat="1">
      <c r="B229" s="202"/>
      <c r="C229" s="203"/>
      <c r="D229" s="204" t="s">
        <v>186</v>
      </c>
      <c r="E229" s="205" t="s">
        <v>21</v>
      </c>
      <c r="F229" s="206" t="s">
        <v>1473</v>
      </c>
      <c r="G229" s="203"/>
      <c r="H229" s="205" t="s">
        <v>21</v>
      </c>
      <c r="I229" s="207"/>
      <c r="J229" s="203"/>
      <c r="K229" s="203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186</v>
      </c>
      <c r="AU229" s="212" t="s">
        <v>160</v>
      </c>
      <c r="AV229" s="11" t="s">
        <v>83</v>
      </c>
      <c r="AW229" s="11" t="s">
        <v>38</v>
      </c>
      <c r="AX229" s="11" t="s">
        <v>75</v>
      </c>
      <c r="AY229" s="212" t="s">
        <v>147</v>
      </c>
    </row>
    <row r="230" spans="2:65" s="12" customFormat="1">
      <c r="B230" s="213"/>
      <c r="C230" s="214"/>
      <c r="D230" s="204" t="s">
        <v>186</v>
      </c>
      <c r="E230" s="215" t="s">
        <v>21</v>
      </c>
      <c r="F230" s="216" t="s">
        <v>1474</v>
      </c>
      <c r="G230" s="214"/>
      <c r="H230" s="217">
        <v>51.25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186</v>
      </c>
      <c r="AU230" s="223" t="s">
        <v>160</v>
      </c>
      <c r="AV230" s="12" t="s">
        <v>85</v>
      </c>
      <c r="AW230" s="12" t="s">
        <v>38</v>
      </c>
      <c r="AX230" s="12" t="s">
        <v>75</v>
      </c>
      <c r="AY230" s="223" t="s">
        <v>147</v>
      </c>
    </row>
    <row r="231" spans="2:65" s="12" customFormat="1">
      <c r="B231" s="213"/>
      <c r="C231" s="214"/>
      <c r="D231" s="204" t="s">
        <v>186</v>
      </c>
      <c r="E231" s="214"/>
      <c r="F231" s="216" t="s">
        <v>1475</v>
      </c>
      <c r="G231" s="214"/>
      <c r="H231" s="217">
        <v>56.375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186</v>
      </c>
      <c r="AU231" s="223" t="s">
        <v>160</v>
      </c>
      <c r="AV231" s="12" t="s">
        <v>85</v>
      </c>
      <c r="AW231" s="12" t="s">
        <v>6</v>
      </c>
      <c r="AX231" s="12" t="s">
        <v>83</v>
      </c>
      <c r="AY231" s="223" t="s">
        <v>147</v>
      </c>
    </row>
    <row r="232" spans="2:65" s="10" customFormat="1" ht="29.85" customHeight="1">
      <c r="B232" s="174"/>
      <c r="C232" s="175"/>
      <c r="D232" s="176" t="s">
        <v>74</v>
      </c>
      <c r="E232" s="188" t="s">
        <v>336</v>
      </c>
      <c r="F232" s="188" t="s">
        <v>337</v>
      </c>
      <c r="G232" s="175"/>
      <c r="H232" s="175"/>
      <c r="I232" s="178"/>
      <c r="J232" s="189">
        <f>BK232</f>
        <v>0</v>
      </c>
      <c r="K232" s="175"/>
      <c r="L232" s="180"/>
      <c r="M232" s="181"/>
      <c r="N232" s="182"/>
      <c r="O232" s="182"/>
      <c r="P232" s="183">
        <f>P233</f>
        <v>0</v>
      </c>
      <c r="Q232" s="182"/>
      <c r="R232" s="183">
        <f>R233</f>
        <v>0</v>
      </c>
      <c r="S232" s="182"/>
      <c r="T232" s="184">
        <f>T233</f>
        <v>0</v>
      </c>
      <c r="AR232" s="185" t="s">
        <v>83</v>
      </c>
      <c r="AT232" s="186" t="s">
        <v>74</v>
      </c>
      <c r="AU232" s="186" t="s">
        <v>83</v>
      </c>
      <c r="AY232" s="185" t="s">
        <v>147</v>
      </c>
      <c r="BK232" s="187">
        <f>BK233</f>
        <v>0</v>
      </c>
    </row>
    <row r="233" spans="2:65" s="1" customFormat="1" ht="16.5" customHeight="1">
      <c r="B233" s="39"/>
      <c r="C233" s="190" t="s">
        <v>685</v>
      </c>
      <c r="D233" s="190" t="s">
        <v>150</v>
      </c>
      <c r="E233" s="191" t="s">
        <v>339</v>
      </c>
      <c r="F233" s="192" t="s">
        <v>340</v>
      </c>
      <c r="G233" s="193" t="s">
        <v>250</v>
      </c>
      <c r="H233" s="194">
        <v>21.994</v>
      </c>
      <c r="I233" s="195"/>
      <c r="J233" s="196">
        <f>ROUND(I233*H233,2)</f>
        <v>0</v>
      </c>
      <c r="K233" s="192" t="s">
        <v>154</v>
      </c>
      <c r="L233" s="59"/>
      <c r="M233" s="197" t="s">
        <v>21</v>
      </c>
      <c r="N233" s="224" t="s">
        <v>46</v>
      </c>
      <c r="O233" s="225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AR233" s="22" t="s">
        <v>166</v>
      </c>
      <c r="AT233" s="22" t="s">
        <v>150</v>
      </c>
      <c r="AU233" s="22" t="s">
        <v>85</v>
      </c>
      <c r="AY233" s="22" t="s">
        <v>147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22" t="s">
        <v>83</v>
      </c>
      <c r="BK233" s="201">
        <f>ROUND(I233*H233,2)</f>
        <v>0</v>
      </c>
      <c r="BL233" s="22" t="s">
        <v>166</v>
      </c>
      <c r="BM233" s="22" t="s">
        <v>1476</v>
      </c>
    </row>
    <row r="234" spans="2:65" s="1" customFormat="1" ht="6.95" customHeight="1">
      <c r="B234" s="54"/>
      <c r="C234" s="55"/>
      <c r="D234" s="55"/>
      <c r="E234" s="55"/>
      <c r="F234" s="55"/>
      <c r="G234" s="55"/>
      <c r="H234" s="55"/>
      <c r="I234" s="137"/>
      <c r="J234" s="55"/>
      <c r="K234" s="55"/>
      <c r="L234" s="59"/>
    </row>
  </sheetData>
  <sheetProtection algorithmName="SHA-512" hashValue="J7b2jptg9FI7dslB+poOD89xWkm/1liv6zC/yk416Wa8X6xEaPscYFNp/UeEcouIIJgbA43qzzjZlc2XRjc5YA==" saltValue="59XXehY8bJlgQ1UWDrYWb6c7LIqYt3PL1AucrrYLqXMweqc1CAdFzhMBZMT5Vm8jMkAPsho7+3meKDIaxc/kvg==" spinCount="100000" sheet="1" objects="1" scenarios="1" formatColumns="0" formatRows="0" autoFilter="0"/>
  <autoFilter ref="C96:K233"/>
  <mergeCells count="10">
    <mergeCell ref="J51:J52"/>
    <mergeCell ref="E87:H87"/>
    <mergeCell ref="E89:H8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109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1477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71.25" customHeight="1">
      <c r="B24" s="119"/>
      <c r="C24" s="120"/>
      <c r="D24" s="120"/>
      <c r="E24" s="326" t="s">
        <v>40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ROUND(J95,2)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ROUND(SUM(BE95:BE219), 2)</f>
        <v>0</v>
      </c>
      <c r="G30" s="40"/>
      <c r="H30" s="40"/>
      <c r="I30" s="129">
        <v>0.21</v>
      </c>
      <c r="J30" s="128">
        <f>ROUND(ROUND((SUM(BE95:BE219)),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ROUND(SUM(BF95:BF219), 2)</f>
        <v>0</v>
      </c>
      <c r="G31" s="40"/>
      <c r="H31" s="40"/>
      <c r="I31" s="129">
        <v>0.15</v>
      </c>
      <c r="J31" s="128">
        <f>ROUND(ROUND((SUM(BF95:BF219)),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ROUND(SUM(BG95:BG219),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ROUND(SUM(BH95:BH219),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ROUND(SUM(BI95:BI219),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09 - Zpevněná přístupová plocha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J95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197</v>
      </c>
      <c r="E57" s="150"/>
      <c r="F57" s="150"/>
      <c r="G57" s="150"/>
      <c r="H57" s="150"/>
      <c r="I57" s="151"/>
      <c r="J57" s="152">
        <f>J96</f>
        <v>0</v>
      </c>
      <c r="K57" s="153"/>
    </row>
    <row r="58" spans="2:47" s="8" customFormat="1" ht="19.899999999999999" customHeight="1">
      <c r="B58" s="154"/>
      <c r="C58" s="155"/>
      <c r="D58" s="156" t="s">
        <v>198</v>
      </c>
      <c r="E58" s="157"/>
      <c r="F58" s="157"/>
      <c r="G58" s="157"/>
      <c r="H58" s="157"/>
      <c r="I58" s="158"/>
      <c r="J58" s="159">
        <f>J97</f>
        <v>0</v>
      </c>
      <c r="K58" s="160"/>
    </row>
    <row r="59" spans="2:47" s="8" customFormat="1" ht="14.85" customHeight="1">
      <c r="B59" s="154"/>
      <c r="C59" s="155"/>
      <c r="D59" s="156" t="s">
        <v>404</v>
      </c>
      <c r="E59" s="157"/>
      <c r="F59" s="157"/>
      <c r="G59" s="157"/>
      <c r="H59" s="157"/>
      <c r="I59" s="158"/>
      <c r="J59" s="159">
        <f>J98</f>
        <v>0</v>
      </c>
      <c r="K59" s="160"/>
    </row>
    <row r="60" spans="2:47" s="8" customFormat="1" ht="14.85" customHeight="1">
      <c r="B60" s="154"/>
      <c r="C60" s="155"/>
      <c r="D60" s="156" t="s">
        <v>199</v>
      </c>
      <c r="E60" s="157"/>
      <c r="F60" s="157"/>
      <c r="G60" s="157"/>
      <c r="H60" s="157"/>
      <c r="I60" s="158"/>
      <c r="J60" s="159">
        <f>J105</f>
        <v>0</v>
      </c>
      <c r="K60" s="160"/>
    </row>
    <row r="61" spans="2:47" s="8" customFormat="1" ht="14.85" customHeight="1">
      <c r="B61" s="154"/>
      <c r="C61" s="155"/>
      <c r="D61" s="156" t="s">
        <v>200</v>
      </c>
      <c r="E61" s="157"/>
      <c r="F61" s="157"/>
      <c r="G61" s="157"/>
      <c r="H61" s="157"/>
      <c r="I61" s="158"/>
      <c r="J61" s="159">
        <f>J114</f>
        <v>0</v>
      </c>
      <c r="K61" s="160"/>
    </row>
    <row r="62" spans="2:47" s="8" customFormat="1" ht="14.85" customHeight="1">
      <c r="B62" s="154"/>
      <c r="C62" s="155"/>
      <c r="D62" s="156" t="s">
        <v>201</v>
      </c>
      <c r="E62" s="157"/>
      <c r="F62" s="157"/>
      <c r="G62" s="157"/>
      <c r="H62" s="157"/>
      <c r="I62" s="158"/>
      <c r="J62" s="159">
        <f>J125</f>
        <v>0</v>
      </c>
      <c r="K62" s="160"/>
    </row>
    <row r="63" spans="2:47" s="8" customFormat="1" ht="14.85" customHeight="1">
      <c r="B63" s="154"/>
      <c r="C63" s="155"/>
      <c r="D63" s="156" t="s">
        <v>406</v>
      </c>
      <c r="E63" s="157"/>
      <c r="F63" s="157"/>
      <c r="G63" s="157"/>
      <c r="H63" s="157"/>
      <c r="I63" s="158"/>
      <c r="J63" s="159">
        <f>J135</f>
        <v>0</v>
      </c>
      <c r="K63" s="160"/>
    </row>
    <row r="64" spans="2:47" s="8" customFormat="1" ht="19.899999999999999" customHeight="1">
      <c r="B64" s="154"/>
      <c r="C64" s="155"/>
      <c r="D64" s="156" t="s">
        <v>408</v>
      </c>
      <c r="E64" s="157"/>
      <c r="F64" s="157"/>
      <c r="G64" s="157"/>
      <c r="H64" s="157"/>
      <c r="I64" s="158"/>
      <c r="J64" s="159">
        <f>J158</f>
        <v>0</v>
      </c>
      <c r="K64" s="160"/>
    </row>
    <row r="65" spans="2:11" s="8" customFormat="1" ht="14.85" customHeight="1">
      <c r="B65" s="154"/>
      <c r="C65" s="155"/>
      <c r="D65" s="156" t="s">
        <v>409</v>
      </c>
      <c r="E65" s="157"/>
      <c r="F65" s="157"/>
      <c r="G65" s="157"/>
      <c r="H65" s="157"/>
      <c r="I65" s="158"/>
      <c r="J65" s="159">
        <f>J159</f>
        <v>0</v>
      </c>
      <c r="K65" s="160"/>
    </row>
    <row r="66" spans="2:11" s="8" customFormat="1" ht="19.899999999999999" customHeight="1">
      <c r="B66" s="154"/>
      <c r="C66" s="155"/>
      <c r="D66" s="156" t="s">
        <v>204</v>
      </c>
      <c r="E66" s="157"/>
      <c r="F66" s="157"/>
      <c r="G66" s="157"/>
      <c r="H66" s="157"/>
      <c r="I66" s="158"/>
      <c r="J66" s="159">
        <f>J162</f>
        <v>0</v>
      </c>
      <c r="K66" s="160"/>
    </row>
    <row r="67" spans="2:11" s="8" customFormat="1" ht="14.85" customHeight="1">
      <c r="B67" s="154"/>
      <c r="C67" s="155"/>
      <c r="D67" s="156" t="s">
        <v>410</v>
      </c>
      <c r="E67" s="157"/>
      <c r="F67" s="157"/>
      <c r="G67" s="157"/>
      <c r="H67" s="157"/>
      <c r="I67" s="158"/>
      <c r="J67" s="159">
        <f>J163</f>
        <v>0</v>
      </c>
      <c r="K67" s="160"/>
    </row>
    <row r="68" spans="2:11" s="8" customFormat="1" ht="14.85" customHeight="1">
      <c r="B68" s="154"/>
      <c r="C68" s="155"/>
      <c r="D68" s="156" t="s">
        <v>411</v>
      </c>
      <c r="E68" s="157"/>
      <c r="F68" s="157"/>
      <c r="G68" s="157"/>
      <c r="H68" s="157"/>
      <c r="I68" s="158"/>
      <c r="J68" s="159">
        <f>J170</f>
        <v>0</v>
      </c>
      <c r="K68" s="160"/>
    </row>
    <row r="69" spans="2:11" s="8" customFormat="1" ht="14.85" customHeight="1">
      <c r="B69" s="154"/>
      <c r="C69" s="155"/>
      <c r="D69" s="156" t="s">
        <v>412</v>
      </c>
      <c r="E69" s="157"/>
      <c r="F69" s="157"/>
      <c r="G69" s="157"/>
      <c r="H69" s="157"/>
      <c r="I69" s="158"/>
      <c r="J69" s="159">
        <f>J177</f>
        <v>0</v>
      </c>
      <c r="K69" s="160"/>
    </row>
    <row r="70" spans="2:11" s="8" customFormat="1" ht="19.899999999999999" customHeight="1">
      <c r="B70" s="154"/>
      <c r="C70" s="155"/>
      <c r="D70" s="156" t="s">
        <v>413</v>
      </c>
      <c r="E70" s="157"/>
      <c r="F70" s="157"/>
      <c r="G70" s="157"/>
      <c r="H70" s="157"/>
      <c r="I70" s="158"/>
      <c r="J70" s="159">
        <f>J185</f>
        <v>0</v>
      </c>
      <c r="K70" s="160"/>
    </row>
    <row r="71" spans="2:11" s="8" customFormat="1" ht="14.85" customHeight="1">
      <c r="B71" s="154"/>
      <c r="C71" s="155"/>
      <c r="D71" s="156" t="s">
        <v>414</v>
      </c>
      <c r="E71" s="157"/>
      <c r="F71" s="157"/>
      <c r="G71" s="157"/>
      <c r="H71" s="157"/>
      <c r="I71" s="158"/>
      <c r="J71" s="159">
        <f>J186</f>
        <v>0</v>
      </c>
      <c r="K71" s="160"/>
    </row>
    <row r="72" spans="2:11" s="8" customFormat="1" ht="19.899999999999999" customHeight="1">
      <c r="B72" s="154"/>
      <c r="C72" s="155"/>
      <c r="D72" s="156" t="s">
        <v>207</v>
      </c>
      <c r="E72" s="157"/>
      <c r="F72" s="157"/>
      <c r="G72" s="157"/>
      <c r="H72" s="157"/>
      <c r="I72" s="158"/>
      <c r="J72" s="159">
        <f>J189</f>
        <v>0</v>
      </c>
      <c r="K72" s="160"/>
    </row>
    <row r="73" spans="2:11" s="8" customFormat="1" ht="14.85" customHeight="1">
      <c r="B73" s="154"/>
      <c r="C73" s="155"/>
      <c r="D73" s="156" t="s">
        <v>416</v>
      </c>
      <c r="E73" s="157"/>
      <c r="F73" s="157"/>
      <c r="G73" s="157"/>
      <c r="H73" s="157"/>
      <c r="I73" s="158"/>
      <c r="J73" s="159">
        <f>J190</f>
        <v>0</v>
      </c>
      <c r="K73" s="160"/>
    </row>
    <row r="74" spans="2:11" s="8" customFormat="1" ht="14.85" customHeight="1">
      <c r="B74" s="154"/>
      <c r="C74" s="155"/>
      <c r="D74" s="156" t="s">
        <v>208</v>
      </c>
      <c r="E74" s="157"/>
      <c r="F74" s="157"/>
      <c r="G74" s="157"/>
      <c r="H74" s="157"/>
      <c r="I74" s="158"/>
      <c r="J74" s="159">
        <f>J210</f>
        <v>0</v>
      </c>
      <c r="K74" s="160"/>
    </row>
    <row r="75" spans="2:11" s="8" customFormat="1" ht="19.899999999999999" customHeight="1">
      <c r="B75" s="154"/>
      <c r="C75" s="155"/>
      <c r="D75" s="156" t="s">
        <v>922</v>
      </c>
      <c r="E75" s="157"/>
      <c r="F75" s="157"/>
      <c r="G75" s="157"/>
      <c r="H75" s="157"/>
      <c r="I75" s="158"/>
      <c r="J75" s="159">
        <f>J218</f>
        <v>0</v>
      </c>
      <c r="K75" s="160"/>
    </row>
    <row r="76" spans="2:11" s="1" customFormat="1" ht="21.75" customHeight="1">
      <c r="B76" s="39"/>
      <c r="C76" s="40"/>
      <c r="D76" s="40"/>
      <c r="E76" s="40"/>
      <c r="F76" s="40"/>
      <c r="G76" s="40"/>
      <c r="H76" s="40"/>
      <c r="I76" s="116"/>
      <c r="J76" s="40"/>
      <c r="K76" s="43"/>
    </row>
    <row r="77" spans="2:11" s="1" customFormat="1" ht="6.95" customHeight="1">
      <c r="B77" s="54"/>
      <c r="C77" s="55"/>
      <c r="D77" s="55"/>
      <c r="E77" s="55"/>
      <c r="F77" s="55"/>
      <c r="G77" s="55"/>
      <c r="H77" s="55"/>
      <c r="I77" s="137"/>
      <c r="J77" s="55"/>
      <c r="K77" s="56"/>
    </row>
    <row r="81" spans="2:63" s="1" customFormat="1" ht="6.95" customHeight="1">
      <c r="B81" s="57"/>
      <c r="C81" s="58"/>
      <c r="D81" s="58"/>
      <c r="E81" s="58"/>
      <c r="F81" s="58"/>
      <c r="G81" s="58"/>
      <c r="H81" s="58"/>
      <c r="I81" s="140"/>
      <c r="J81" s="58"/>
      <c r="K81" s="58"/>
      <c r="L81" s="59"/>
    </row>
    <row r="82" spans="2:63" s="1" customFormat="1" ht="36.950000000000003" customHeight="1">
      <c r="B82" s="39"/>
      <c r="C82" s="60" t="s">
        <v>130</v>
      </c>
      <c r="D82" s="61"/>
      <c r="E82" s="61"/>
      <c r="F82" s="61"/>
      <c r="G82" s="61"/>
      <c r="H82" s="61"/>
      <c r="I82" s="161"/>
      <c r="J82" s="61"/>
      <c r="K82" s="61"/>
      <c r="L82" s="59"/>
    </row>
    <row r="83" spans="2:63" s="1" customFormat="1" ht="6.95" customHeight="1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3" s="1" customFormat="1" ht="14.45" customHeight="1">
      <c r="B84" s="39"/>
      <c r="C84" s="63" t="s">
        <v>18</v>
      </c>
      <c r="D84" s="61"/>
      <c r="E84" s="61"/>
      <c r="F84" s="61"/>
      <c r="G84" s="61"/>
      <c r="H84" s="61"/>
      <c r="I84" s="161"/>
      <c r="J84" s="61"/>
      <c r="K84" s="61"/>
      <c r="L84" s="59"/>
    </row>
    <row r="85" spans="2:63" s="1" customFormat="1" ht="16.5" customHeight="1">
      <c r="B85" s="39"/>
      <c r="C85" s="61"/>
      <c r="D85" s="61"/>
      <c r="E85" s="358" t="str">
        <f>E7</f>
        <v>Sportovní areál Načeradec</v>
      </c>
      <c r="F85" s="359"/>
      <c r="G85" s="359"/>
      <c r="H85" s="359"/>
      <c r="I85" s="161"/>
      <c r="J85" s="61"/>
      <c r="K85" s="61"/>
      <c r="L85" s="59"/>
    </row>
    <row r="86" spans="2:63" s="1" customFormat="1" ht="14.45" customHeight="1">
      <c r="B86" s="39"/>
      <c r="C86" s="63" t="s">
        <v>119</v>
      </c>
      <c r="D86" s="61"/>
      <c r="E86" s="61"/>
      <c r="F86" s="61"/>
      <c r="G86" s="61"/>
      <c r="H86" s="61"/>
      <c r="I86" s="161"/>
      <c r="J86" s="61"/>
      <c r="K86" s="61"/>
      <c r="L86" s="59"/>
    </row>
    <row r="87" spans="2:63" s="1" customFormat="1" ht="17.25" customHeight="1">
      <c r="B87" s="39"/>
      <c r="C87" s="61"/>
      <c r="D87" s="61"/>
      <c r="E87" s="353" t="str">
        <f>E9</f>
        <v>SO 09 - Zpevněná přístupová plocha</v>
      </c>
      <c r="F87" s="360"/>
      <c r="G87" s="360"/>
      <c r="H87" s="360"/>
      <c r="I87" s="161"/>
      <c r="J87" s="61"/>
      <c r="K87" s="61"/>
      <c r="L87" s="59"/>
    </row>
    <row r="88" spans="2:63" s="1" customFormat="1" ht="6.95" customHeight="1">
      <c r="B88" s="39"/>
      <c r="C88" s="61"/>
      <c r="D88" s="61"/>
      <c r="E88" s="61"/>
      <c r="F88" s="61"/>
      <c r="G88" s="61"/>
      <c r="H88" s="61"/>
      <c r="I88" s="161"/>
      <c r="J88" s="61"/>
      <c r="K88" s="61"/>
      <c r="L88" s="59"/>
    </row>
    <row r="89" spans="2:63" s="1" customFormat="1" ht="18" customHeight="1">
      <c r="B89" s="39"/>
      <c r="C89" s="63" t="s">
        <v>23</v>
      </c>
      <c r="D89" s="61"/>
      <c r="E89" s="61"/>
      <c r="F89" s="162" t="str">
        <f>F12</f>
        <v>Načeradec</v>
      </c>
      <c r="G89" s="61"/>
      <c r="H89" s="61"/>
      <c r="I89" s="163" t="s">
        <v>25</v>
      </c>
      <c r="J89" s="71" t="str">
        <f>IF(J12="","",J12)</f>
        <v>3. 4. 2019</v>
      </c>
      <c r="K89" s="61"/>
      <c r="L89" s="59"/>
    </row>
    <row r="90" spans="2:63" s="1" customFormat="1" ht="6.95" customHeight="1">
      <c r="B90" s="39"/>
      <c r="C90" s="61"/>
      <c r="D90" s="61"/>
      <c r="E90" s="61"/>
      <c r="F90" s="61"/>
      <c r="G90" s="61"/>
      <c r="H90" s="61"/>
      <c r="I90" s="161"/>
      <c r="J90" s="61"/>
      <c r="K90" s="61"/>
      <c r="L90" s="59"/>
    </row>
    <row r="91" spans="2:63" s="1" customFormat="1" ht="15">
      <c r="B91" s="39"/>
      <c r="C91" s="63" t="s">
        <v>27</v>
      </c>
      <c r="D91" s="61"/>
      <c r="E91" s="61"/>
      <c r="F91" s="162" t="str">
        <f>E15</f>
        <v>Městys Načeradec</v>
      </c>
      <c r="G91" s="61"/>
      <c r="H91" s="61"/>
      <c r="I91" s="163" t="s">
        <v>35</v>
      </c>
      <c r="J91" s="162" t="str">
        <f>E21</f>
        <v>Ing. Jaroslav Čepický</v>
      </c>
      <c r="K91" s="61"/>
      <c r="L91" s="59"/>
    </row>
    <row r="92" spans="2:63" s="1" customFormat="1" ht="14.45" customHeight="1">
      <c r="B92" s="39"/>
      <c r="C92" s="63" t="s">
        <v>33</v>
      </c>
      <c r="D92" s="61"/>
      <c r="E92" s="61"/>
      <c r="F92" s="162" t="str">
        <f>IF(E18="","",E18)</f>
        <v/>
      </c>
      <c r="G92" s="61"/>
      <c r="H92" s="61"/>
      <c r="I92" s="161"/>
      <c r="J92" s="61"/>
      <c r="K92" s="61"/>
      <c r="L92" s="59"/>
    </row>
    <row r="93" spans="2:63" s="1" customFormat="1" ht="10.35" customHeight="1">
      <c r="B93" s="39"/>
      <c r="C93" s="61"/>
      <c r="D93" s="61"/>
      <c r="E93" s="61"/>
      <c r="F93" s="61"/>
      <c r="G93" s="61"/>
      <c r="H93" s="61"/>
      <c r="I93" s="161"/>
      <c r="J93" s="61"/>
      <c r="K93" s="61"/>
      <c r="L93" s="59"/>
    </row>
    <row r="94" spans="2:63" s="9" customFormat="1" ht="29.25" customHeight="1">
      <c r="B94" s="164"/>
      <c r="C94" s="165" t="s">
        <v>131</v>
      </c>
      <c r="D94" s="166" t="s">
        <v>60</v>
      </c>
      <c r="E94" s="166" t="s">
        <v>56</v>
      </c>
      <c r="F94" s="166" t="s">
        <v>132</v>
      </c>
      <c r="G94" s="166" t="s">
        <v>133</v>
      </c>
      <c r="H94" s="166" t="s">
        <v>134</v>
      </c>
      <c r="I94" s="167" t="s">
        <v>135</v>
      </c>
      <c r="J94" s="166" t="s">
        <v>123</v>
      </c>
      <c r="K94" s="168" t="s">
        <v>136</v>
      </c>
      <c r="L94" s="169"/>
      <c r="M94" s="79" t="s">
        <v>137</v>
      </c>
      <c r="N94" s="80" t="s">
        <v>45</v>
      </c>
      <c r="O94" s="80" t="s">
        <v>138</v>
      </c>
      <c r="P94" s="80" t="s">
        <v>139</v>
      </c>
      <c r="Q94" s="80" t="s">
        <v>140</v>
      </c>
      <c r="R94" s="80" t="s">
        <v>141</v>
      </c>
      <c r="S94" s="80" t="s">
        <v>142</v>
      </c>
      <c r="T94" s="81" t="s">
        <v>143</v>
      </c>
    </row>
    <row r="95" spans="2:63" s="1" customFormat="1" ht="29.25" customHeight="1">
      <c r="B95" s="39"/>
      <c r="C95" s="85" t="s">
        <v>124</v>
      </c>
      <c r="D95" s="61"/>
      <c r="E95" s="61"/>
      <c r="F95" s="61"/>
      <c r="G95" s="61"/>
      <c r="H95" s="61"/>
      <c r="I95" s="161"/>
      <c r="J95" s="170">
        <f>BK95</f>
        <v>0</v>
      </c>
      <c r="K95" s="61"/>
      <c r="L95" s="59"/>
      <c r="M95" s="82"/>
      <c r="N95" s="83"/>
      <c r="O95" s="83"/>
      <c r="P95" s="171">
        <f>P96</f>
        <v>0</v>
      </c>
      <c r="Q95" s="83"/>
      <c r="R95" s="171">
        <f>R96</f>
        <v>23.974671000000001</v>
      </c>
      <c r="S95" s="83"/>
      <c r="T95" s="172">
        <f>T96</f>
        <v>0</v>
      </c>
      <c r="AT95" s="22" t="s">
        <v>74</v>
      </c>
      <c r="AU95" s="22" t="s">
        <v>125</v>
      </c>
      <c r="BK95" s="173">
        <f>BK96</f>
        <v>0</v>
      </c>
    </row>
    <row r="96" spans="2:63" s="10" customFormat="1" ht="37.35" customHeight="1">
      <c r="B96" s="174"/>
      <c r="C96" s="175"/>
      <c r="D96" s="176" t="s">
        <v>74</v>
      </c>
      <c r="E96" s="177" t="s">
        <v>212</v>
      </c>
      <c r="F96" s="177" t="s">
        <v>213</v>
      </c>
      <c r="G96" s="175"/>
      <c r="H96" s="175"/>
      <c r="I96" s="178"/>
      <c r="J96" s="179">
        <f>BK96</f>
        <v>0</v>
      </c>
      <c r="K96" s="175"/>
      <c r="L96" s="180"/>
      <c r="M96" s="181"/>
      <c r="N96" s="182"/>
      <c r="O96" s="182"/>
      <c r="P96" s="183">
        <f>P97+P158+P162+P185+P189+P218</f>
        <v>0</v>
      </c>
      <c r="Q96" s="182"/>
      <c r="R96" s="183">
        <f>R97+R158+R162+R185+R189+R218</f>
        <v>23.974671000000001</v>
      </c>
      <c r="S96" s="182"/>
      <c r="T96" s="184">
        <f>T97+T158+T162+T185+T189+T218</f>
        <v>0</v>
      </c>
      <c r="AR96" s="185" t="s">
        <v>83</v>
      </c>
      <c r="AT96" s="186" t="s">
        <v>74</v>
      </c>
      <c r="AU96" s="186" t="s">
        <v>75</v>
      </c>
      <c r="AY96" s="185" t="s">
        <v>147</v>
      </c>
      <c r="BK96" s="187">
        <f>BK97+BK158+BK162+BK185+BK189+BK218</f>
        <v>0</v>
      </c>
    </row>
    <row r="97" spans="2:65" s="10" customFormat="1" ht="19.899999999999999" customHeight="1">
      <c r="B97" s="174"/>
      <c r="C97" s="175"/>
      <c r="D97" s="176" t="s">
        <v>74</v>
      </c>
      <c r="E97" s="188" t="s">
        <v>83</v>
      </c>
      <c r="F97" s="188" t="s">
        <v>214</v>
      </c>
      <c r="G97" s="175"/>
      <c r="H97" s="175"/>
      <c r="I97" s="178"/>
      <c r="J97" s="189">
        <f>BK97</f>
        <v>0</v>
      </c>
      <c r="K97" s="175"/>
      <c r="L97" s="180"/>
      <c r="M97" s="181"/>
      <c r="N97" s="182"/>
      <c r="O97" s="182"/>
      <c r="P97" s="183">
        <f>P98+P105+P114+P125+P135</f>
        <v>0</v>
      </c>
      <c r="Q97" s="182"/>
      <c r="R97" s="183">
        <f>R98+R105+R114+R125+R135</f>
        <v>0.28368499999999996</v>
      </c>
      <c r="S97" s="182"/>
      <c r="T97" s="184">
        <f>T98+T105+T114+T125+T135</f>
        <v>0</v>
      </c>
      <c r="AR97" s="185" t="s">
        <v>83</v>
      </c>
      <c r="AT97" s="186" t="s">
        <v>74</v>
      </c>
      <c r="AU97" s="186" t="s">
        <v>83</v>
      </c>
      <c r="AY97" s="185" t="s">
        <v>147</v>
      </c>
      <c r="BK97" s="187">
        <f>BK98+BK105+BK114+BK125+BK135</f>
        <v>0</v>
      </c>
    </row>
    <row r="98" spans="2:65" s="10" customFormat="1" ht="14.85" customHeight="1">
      <c r="B98" s="174"/>
      <c r="C98" s="175"/>
      <c r="D98" s="176" t="s">
        <v>74</v>
      </c>
      <c r="E98" s="188" t="s">
        <v>278</v>
      </c>
      <c r="F98" s="188" t="s">
        <v>418</v>
      </c>
      <c r="G98" s="175"/>
      <c r="H98" s="175"/>
      <c r="I98" s="178"/>
      <c r="J98" s="189">
        <f>BK98</f>
        <v>0</v>
      </c>
      <c r="K98" s="175"/>
      <c r="L98" s="180"/>
      <c r="M98" s="181"/>
      <c r="N98" s="182"/>
      <c r="O98" s="182"/>
      <c r="P98" s="183">
        <f>SUM(P99:P104)</f>
        <v>0</v>
      </c>
      <c r="Q98" s="182"/>
      <c r="R98" s="183">
        <f>SUM(R99:R104)</f>
        <v>0</v>
      </c>
      <c r="S98" s="182"/>
      <c r="T98" s="184">
        <f>SUM(T99:T104)</f>
        <v>0</v>
      </c>
      <c r="AR98" s="185" t="s">
        <v>83</v>
      </c>
      <c r="AT98" s="186" t="s">
        <v>74</v>
      </c>
      <c r="AU98" s="186" t="s">
        <v>85</v>
      </c>
      <c r="AY98" s="185" t="s">
        <v>147</v>
      </c>
      <c r="BK98" s="187">
        <f>SUM(BK99:BK104)</f>
        <v>0</v>
      </c>
    </row>
    <row r="99" spans="2:65" s="1" customFormat="1" ht="38.25" customHeight="1">
      <c r="B99" s="39"/>
      <c r="C99" s="190" t="s">
        <v>83</v>
      </c>
      <c r="D99" s="190" t="s">
        <v>150</v>
      </c>
      <c r="E99" s="191" t="s">
        <v>419</v>
      </c>
      <c r="F99" s="192" t="s">
        <v>420</v>
      </c>
      <c r="G99" s="193" t="s">
        <v>219</v>
      </c>
      <c r="H99" s="194">
        <v>122.765</v>
      </c>
      <c r="I99" s="195"/>
      <c r="J99" s="196">
        <f>ROUND(I99*H99,2)</f>
        <v>0</v>
      </c>
      <c r="K99" s="192" t="s">
        <v>154</v>
      </c>
      <c r="L99" s="59"/>
      <c r="M99" s="197" t="s">
        <v>21</v>
      </c>
      <c r="N99" s="198" t="s">
        <v>46</v>
      </c>
      <c r="O99" s="40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2" t="s">
        <v>166</v>
      </c>
      <c r="AT99" s="22" t="s">
        <v>150</v>
      </c>
      <c r="AU99" s="22" t="s">
        <v>160</v>
      </c>
      <c r="AY99" s="22" t="s">
        <v>147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2" t="s">
        <v>83</v>
      </c>
      <c r="BK99" s="201">
        <f>ROUND(I99*H99,2)</f>
        <v>0</v>
      </c>
      <c r="BL99" s="22" t="s">
        <v>166</v>
      </c>
      <c r="BM99" s="22" t="s">
        <v>1478</v>
      </c>
    </row>
    <row r="100" spans="2:65" s="11" customFormat="1">
      <c r="B100" s="202"/>
      <c r="C100" s="203"/>
      <c r="D100" s="204" t="s">
        <v>186</v>
      </c>
      <c r="E100" s="205" t="s">
        <v>21</v>
      </c>
      <c r="F100" s="206" t="s">
        <v>1479</v>
      </c>
      <c r="G100" s="203"/>
      <c r="H100" s="205" t="s">
        <v>21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186</v>
      </c>
      <c r="AU100" s="212" t="s">
        <v>160</v>
      </c>
      <c r="AV100" s="11" t="s">
        <v>83</v>
      </c>
      <c r="AW100" s="11" t="s">
        <v>38</v>
      </c>
      <c r="AX100" s="11" t="s">
        <v>75</v>
      </c>
      <c r="AY100" s="212" t="s">
        <v>147</v>
      </c>
    </row>
    <row r="101" spans="2:65" s="12" customFormat="1">
      <c r="B101" s="213"/>
      <c r="C101" s="214"/>
      <c r="D101" s="204" t="s">
        <v>186</v>
      </c>
      <c r="E101" s="215" t="s">
        <v>21</v>
      </c>
      <c r="F101" s="216" t="s">
        <v>1480</v>
      </c>
      <c r="G101" s="214"/>
      <c r="H101" s="217">
        <v>122.765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186</v>
      </c>
      <c r="AU101" s="223" t="s">
        <v>160</v>
      </c>
      <c r="AV101" s="12" t="s">
        <v>85</v>
      </c>
      <c r="AW101" s="12" t="s">
        <v>38</v>
      </c>
      <c r="AX101" s="12" t="s">
        <v>75</v>
      </c>
      <c r="AY101" s="223" t="s">
        <v>147</v>
      </c>
    </row>
    <row r="102" spans="2:65" s="1" customFormat="1" ht="38.25" customHeight="1">
      <c r="B102" s="39"/>
      <c r="C102" s="190" t="s">
        <v>85</v>
      </c>
      <c r="D102" s="190" t="s">
        <v>150</v>
      </c>
      <c r="E102" s="191" t="s">
        <v>423</v>
      </c>
      <c r="F102" s="192" t="s">
        <v>424</v>
      </c>
      <c r="G102" s="193" t="s">
        <v>219</v>
      </c>
      <c r="H102" s="194">
        <v>122.765</v>
      </c>
      <c r="I102" s="195"/>
      <c r="J102" s="196">
        <f>ROUND(I102*H102,2)</f>
        <v>0</v>
      </c>
      <c r="K102" s="192" t="s">
        <v>154</v>
      </c>
      <c r="L102" s="59"/>
      <c r="M102" s="197" t="s">
        <v>21</v>
      </c>
      <c r="N102" s="198" t="s">
        <v>46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166</v>
      </c>
      <c r="AT102" s="22" t="s">
        <v>150</v>
      </c>
      <c r="AU102" s="22" t="s">
        <v>160</v>
      </c>
      <c r="AY102" s="22" t="s">
        <v>147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83</v>
      </c>
      <c r="BK102" s="201">
        <f>ROUND(I102*H102,2)</f>
        <v>0</v>
      </c>
      <c r="BL102" s="22" t="s">
        <v>166</v>
      </c>
      <c r="BM102" s="22" t="s">
        <v>1481</v>
      </c>
    </row>
    <row r="103" spans="2:65" s="11" customFormat="1">
      <c r="B103" s="202"/>
      <c r="C103" s="203"/>
      <c r="D103" s="204" t="s">
        <v>186</v>
      </c>
      <c r="E103" s="205" t="s">
        <v>21</v>
      </c>
      <c r="F103" s="206" t="s">
        <v>1482</v>
      </c>
      <c r="G103" s="203"/>
      <c r="H103" s="205" t="s">
        <v>21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186</v>
      </c>
      <c r="AU103" s="212" t="s">
        <v>160</v>
      </c>
      <c r="AV103" s="11" t="s">
        <v>83</v>
      </c>
      <c r="AW103" s="11" t="s">
        <v>38</v>
      </c>
      <c r="AX103" s="11" t="s">
        <v>75</v>
      </c>
      <c r="AY103" s="212" t="s">
        <v>147</v>
      </c>
    </row>
    <row r="104" spans="2:65" s="12" customFormat="1">
      <c r="B104" s="213"/>
      <c r="C104" s="214"/>
      <c r="D104" s="204" t="s">
        <v>186</v>
      </c>
      <c r="E104" s="215" t="s">
        <v>21</v>
      </c>
      <c r="F104" s="216" t="s">
        <v>1483</v>
      </c>
      <c r="G104" s="214"/>
      <c r="H104" s="217">
        <v>122.765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186</v>
      </c>
      <c r="AU104" s="223" t="s">
        <v>160</v>
      </c>
      <c r="AV104" s="12" t="s">
        <v>85</v>
      </c>
      <c r="AW104" s="12" t="s">
        <v>38</v>
      </c>
      <c r="AX104" s="12" t="s">
        <v>75</v>
      </c>
      <c r="AY104" s="223" t="s">
        <v>147</v>
      </c>
    </row>
    <row r="105" spans="2:65" s="10" customFormat="1" ht="22.35" customHeight="1">
      <c r="B105" s="174"/>
      <c r="C105" s="175"/>
      <c r="D105" s="176" t="s">
        <v>74</v>
      </c>
      <c r="E105" s="188" t="s">
        <v>215</v>
      </c>
      <c r="F105" s="188" t="s">
        <v>216</v>
      </c>
      <c r="G105" s="175"/>
      <c r="H105" s="175"/>
      <c r="I105" s="178"/>
      <c r="J105" s="189">
        <f>BK105</f>
        <v>0</v>
      </c>
      <c r="K105" s="175"/>
      <c r="L105" s="180"/>
      <c r="M105" s="181"/>
      <c r="N105" s="182"/>
      <c r="O105" s="182"/>
      <c r="P105" s="183">
        <f>SUM(P106:P113)</f>
        <v>0</v>
      </c>
      <c r="Q105" s="182"/>
      <c r="R105" s="183">
        <f>SUM(R106:R113)</f>
        <v>0</v>
      </c>
      <c r="S105" s="182"/>
      <c r="T105" s="184">
        <f>SUM(T106:T113)</f>
        <v>0</v>
      </c>
      <c r="AR105" s="185" t="s">
        <v>83</v>
      </c>
      <c r="AT105" s="186" t="s">
        <v>74</v>
      </c>
      <c r="AU105" s="186" t="s">
        <v>85</v>
      </c>
      <c r="AY105" s="185" t="s">
        <v>147</v>
      </c>
      <c r="BK105" s="187">
        <f>SUM(BK106:BK113)</f>
        <v>0</v>
      </c>
    </row>
    <row r="106" spans="2:65" s="1" customFormat="1" ht="25.5" customHeight="1">
      <c r="B106" s="39"/>
      <c r="C106" s="190" t="s">
        <v>160</v>
      </c>
      <c r="D106" s="190" t="s">
        <v>150</v>
      </c>
      <c r="E106" s="191" t="s">
        <v>439</v>
      </c>
      <c r="F106" s="192" t="s">
        <v>440</v>
      </c>
      <c r="G106" s="193" t="s">
        <v>219</v>
      </c>
      <c r="H106" s="194">
        <v>0.75</v>
      </c>
      <c r="I106" s="195"/>
      <c r="J106" s="196">
        <f>ROUND(I106*H106,2)</f>
        <v>0</v>
      </c>
      <c r="K106" s="192" t="s">
        <v>154</v>
      </c>
      <c r="L106" s="59"/>
      <c r="M106" s="197" t="s">
        <v>21</v>
      </c>
      <c r="N106" s="198" t="s">
        <v>46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166</v>
      </c>
      <c r="AT106" s="22" t="s">
        <v>150</v>
      </c>
      <c r="AU106" s="22" t="s">
        <v>160</v>
      </c>
      <c r="AY106" s="22" t="s">
        <v>147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83</v>
      </c>
      <c r="BK106" s="201">
        <f>ROUND(I106*H106,2)</f>
        <v>0</v>
      </c>
      <c r="BL106" s="22" t="s">
        <v>166</v>
      </c>
      <c r="BM106" s="22" t="s">
        <v>1484</v>
      </c>
    </row>
    <row r="107" spans="2:65" s="11" customFormat="1">
      <c r="B107" s="202"/>
      <c r="C107" s="203"/>
      <c r="D107" s="204" t="s">
        <v>186</v>
      </c>
      <c r="E107" s="205" t="s">
        <v>21</v>
      </c>
      <c r="F107" s="206" t="s">
        <v>1242</v>
      </c>
      <c r="G107" s="203"/>
      <c r="H107" s="205" t="s">
        <v>21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186</v>
      </c>
      <c r="AU107" s="212" t="s">
        <v>160</v>
      </c>
      <c r="AV107" s="11" t="s">
        <v>83</v>
      </c>
      <c r="AW107" s="11" t="s">
        <v>38</v>
      </c>
      <c r="AX107" s="11" t="s">
        <v>75</v>
      </c>
      <c r="AY107" s="212" t="s">
        <v>147</v>
      </c>
    </row>
    <row r="108" spans="2:65" s="12" customFormat="1">
      <c r="B108" s="213"/>
      <c r="C108" s="214"/>
      <c r="D108" s="204" t="s">
        <v>186</v>
      </c>
      <c r="E108" s="215" t="s">
        <v>21</v>
      </c>
      <c r="F108" s="216" t="s">
        <v>1485</v>
      </c>
      <c r="G108" s="214"/>
      <c r="H108" s="217">
        <v>0.4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186</v>
      </c>
      <c r="AU108" s="223" t="s">
        <v>160</v>
      </c>
      <c r="AV108" s="12" t="s">
        <v>85</v>
      </c>
      <c r="AW108" s="12" t="s">
        <v>38</v>
      </c>
      <c r="AX108" s="12" t="s">
        <v>75</v>
      </c>
      <c r="AY108" s="223" t="s">
        <v>147</v>
      </c>
    </row>
    <row r="109" spans="2:65" s="11" customFormat="1">
      <c r="B109" s="202"/>
      <c r="C109" s="203"/>
      <c r="D109" s="204" t="s">
        <v>186</v>
      </c>
      <c r="E109" s="205" t="s">
        <v>21</v>
      </c>
      <c r="F109" s="206" t="s">
        <v>1486</v>
      </c>
      <c r="G109" s="203"/>
      <c r="H109" s="205" t="s">
        <v>21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186</v>
      </c>
      <c r="AU109" s="212" t="s">
        <v>160</v>
      </c>
      <c r="AV109" s="11" t="s">
        <v>83</v>
      </c>
      <c r="AW109" s="11" t="s">
        <v>38</v>
      </c>
      <c r="AX109" s="11" t="s">
        <v>75</v>
      </c>
      <c r="AY109" s="212" t="s">
        <v>147</v>
      </c>
    </row>
    <row r="110" spans="2:65" s="12" customFormat="1">
      <c r="B110" s="213"/>
      <c r="C110" s="214"/>
      <c r="D110" s="204" t="s">
        <v>186</v>
      </c>
      <c r="E110" s="215" t="s">
        <v>21</v>
      </c>
      <c r="F110" s="216" t="s">
        <v>1487</v>
      </c>
      <c r="G110" s="214"/>
      <c r="H110" s="217">
        <v>0.35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186</v>
      </c>
      <c r="AU110" s="223" t="s">
        <v>160</v>
      </c>
      <c r="AV110" s="12" t="s">
        <v>85</v>
      </c>
      <c r="AW110" s="12" t="s">
        <v>38</v>
      </c>
      <c r="AX110" s="12" t="s">
        <v>75</v>
      </c>
      <c r="AY110" s="223" t="s">
        <v>147</v>
      </c>
    </row>
    <row r="111" spans="2:65" s="1" customFormat="1" ht="38.25" customHeight="1">
      <c r="B111" s="39"/>
      <c r="C111" s="190" t="s">
        <v>166</v>
      </c>
      <c r="D111" s="190" t="s">
        <v>150</v>
      </c>
      <c r="E111" s="191" t="s">
        <v>469</v>
      </c>
      <c r="F111" s="192" t="s">
        <v>470</v>
      </c>
      <c r="G111" s="193" t="s">
        <v>219</v>
      </c>
      <c r="H111" s="194">
        <v>0.75</v>
      </c>
      <c r="I111" s="195"/>
      <c r="J111" s="196">
        <f>ROUND(I111*H111,2)</f>
        <v>0</v>
      </c>
      <c r="K111" s="192" t="s">
        <v>154</v>
      </c>
      <c r="L111" s="59"/>
      <c r="M111" s="197" t="s">
        <v>21</v>
      </c>
      <c r="N111" s="198" t="s">
        <v>46</v>
      </c>
      <c r="O111" s="40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2" t="s">
        <v>166</v>
      </c>
      <c r="AT111" s="22" t="s">
        <v>150</v>
      </c>
      <c r="AU111" s="22" t="s">
        <v>160</v>
      </c>
      <c r="AY111" s="22" t="s">
        <v>147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2" t="s">
        <v>83</v>
      </c>
      <c r="BK111" s="201">
        <f>ROUND(I111*H111,2)</f>
        <v>0</v>
      </c>
      <c r="BL111" s="22" t="s">
        <v>166</v>
      </c>
      <c r="BM111" s="22" t="s">
        <v>1488</v>
      </c>
    </row>
    <row r="112" spans="2:65" s="11" customFormat="1">
      <c r="B112" s="202"/>
      <c r="C112" s="203"/>
      <c r="D112" s="204" t="s">
        <v>186</v>
      </c>
      <c r="E112" s="205" t="s">
        <v>21</v>
      </c>
      <c r="F112" s="206" t="s">
        <v>1028</v>
      </c>
      <c r="G112" s="203"/>
      <c r="H112" s="205" t="s">
        <v>21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186</v>
      </c>
      <c r="AU112" s="212" t="s">
        <v>160</v>
      </c>
      <c r="AV112" s="11" t="s">
        <v>83</v>
      </c>
      <c r="AW112" s="11" t="s">
        <v>38</v>
      </c>
      <c r="AX112" s="11" t="s">
        <v>75</v>
      </c>
      <c r="AY112" s="212" t="s">
        <v>147</v>
      </c>
    </row>
    <row r="113" spans="2:65" s="12" customFormat="1">
      <c r="B113" s="213"/>
      <c r="C113" s="214"/>
      <c r="D113" s="204" t="s">
        <v>186</v>
      </c>
      <c r="E113" s="215" t="s">
        <v>21</v>
      </c>
      <c r="F113" s="216" t="s">
        <v>1489</v>
      </c>
      <c r="G113" s="214"/>
      <c r="H113" s="217">
        <v>0.75</v>
      </c>
      <c r="I113" s="218"/>
      <c r="J113" s="214"/>
      <c r="K113" s="214"/>
      <c r="L113" s="219"/>
      <c r="M113" s="220"/>
      <c r="N113" s="221"/>
      <c r="O113" s="221"/>
      <c r="P113" s="221"/>
      <c r="Q113" s="221"/>
      <c r="R113" s="221"/>
      <c r="S113" s="221"/>
      <c r="T113" s="222"/>
      <c r="AT113" s="223" t="s">
        <v>186</v>
      </c>
      <c r="AU113" s="223" t="s">
        <v>160</v>
      </c>
      <c r="AV113" s="12" t="s">
        <v>85</v>
      </c>
      <c r="AW113" s="12" t="s">
        <v>38</v>
      </c>
      <c r="AX113" s="12" t="s">
        <v>75</v>
      </c>
      <c r="AY113" s="223" t="s">
        <v>147</v>
      </c>
    </row>
    <row r="114" spans="2:65" s="10" customFormat="1" ht="22.35" customHeight="1">
      <c r="B114" s="174"/>
      <c r="C114" s="175"/>
      <c r="D114" s="176" t="s">
        <v>74</v>
      </c>
      <c r="E114" s="188" t="s">
        <v>232</v>
      </c>
      <c r="F114" s="188" t="s">
        <v>233</v>
      </c>
      <c r="G114" s="175"/>
      <c r="H114" s="175"/>
      <c r="I114" s="178"/>
      <c r="J114" s="189">
        <f>BK114</f>
        <v>0</v>
      </c>
      <c r="K114" s="175"/>
      <c r="L114" s="180"/>
      <c r="M114" s="181"/>
      <c r="N114" s="182"/>
      <c r="O114" s="182"/>
      <c r="P114" s="183">
        <f>SUM(P115:P124)</f>
        <v>0</v>
      </c>
      <c r="Q114" s="182"/>
      <c r="R114" s="183">
        <f>SUM(R115:R124)</f>
        <v>0</v>
      </c>
      <c r="S114" s="182"/>
      <c r="T114" s="184">
        <f>SUM(T115:T124)</f>
        <v>0</v>
      </c>
      <c r="AR114" s="185" t="s">
        <v>83</v>
      </c>
      <c r="AT114" s="186" t="s">
        <v>74</v>
      </c>
      <c r="AU114" s="186" t="s">
        <v>85</v>
      </c>
      <c r="AY114" s="185" t="s">
        <v>147</v>
      </c>
      <c r="BK114" s="187">
        <f>SUM(BK115:BK124)</f>
        <v>0</v>
      </c>
    </row>
    <row r="115" spans="2:65" s="1" customFormat="1" ht="38.25" customHeight="1">
      <c r="B115" s="39"/>
      <c r="C115" s="190" t="s">
        <v>146</v>
      </c>
      <c r="D115" s="190" t="s">
        <v>150</v>
      </c>
      <c r="E115" s="191" t="s">
        <v>234</v>
      </c>
      <c r="F115" s="192" t="s">
        <v>235</v>
      </c>
      <c r="G115" s="193" t="s">
        <v>219</v>
      </c>
      <c r="H115" s="194">
        <v>123.515</v>
      </c>
      <c r="I115" s="195"/>
      <c r="J115" s="196">
        <f>ROUND(I115*H115,2)</f>
        <v>0</v>
      </c>
      <c r="K115" s="192" t="s">
        <v>154</v>
      </c>
      <c r="L115" s="59"/>
      <c r="M115" s="197" t="s">
        <v>21</v>
      </c>
      <c r="N115" s="198" t="s">
        <v>46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166</v>
      </c>
      <c r="AT115" s="22" t="s">
        <v>150</v>
      </c>
      <c r="AU115" s="22" t="s">
        <v>160</v>
      </c>
      <c r="AY115" s="22" t="s">
        <v>147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83</v>
      </c>
      <c r="BK115" s="201">
        <f>ROUND(I115*H115,2)</f>
        <v>0</v>
      </c>
      <c r="BL115" s="22" t="s">
        <v>166</v>
      </c>
      <c r="BM115" s="22" t="s">
        <v>1490</v>
      </c>
    </row>
    <row r="116" spans="2:65" s="12" customFormat="1">
      <c r="B116" s="213"/>
      <c r="C116" s="214"/>
      <c r="D116" s="204" t="s">
        <v>186</v>
      </c>
      <c r="E116" s="215" t="s">
        <v>21</v>
      </c>
      <c r="F116" s="216" t="s">
        <v>1491</v>
      </c>
      <c r="G116" s="214"/>
      <c r="H116" s="217">
        <v>123.515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186</v>
      </c>
      <c r="AU116" s="223" t="s">
        <v>160</v>
      </c>
      <c r="AV116" s="12" t="s">
        <v>85</v>
      </c>
      <c r="AW116" s="12" t="s">
        <v>38</v>
      </c>
      <c r="AX116" s="12" t="s">
        <v>75</v>
      </c>
      <c r="AY116" s="223" t="s">
        <v>147</v>
      </c>
    </row>
    <row r="117" spans="2:65" s="1" customFormat="1" ht="38.25" customHeight="1">
      <c r="B117" s="39"/>
      <c r="C117" s="190" t="s">
        <v>173</v>
      </c>
      <c r="D117" s="190" t="s">
        <v>150</v>
      </c>
      <c r="E117" s="191" t="s">
        <v>237</v>
      </c>
      <c r="F117" s="192" t="s">
        <v>238</v>
      </c>
      <c r="G117" s="193" t="s">
        <v>219</v>
      </c>
      <c r="H117" s="194">
        <v>123.315</v>
      </c>
      <c r="I117" s="195"/>
      <c r="J117" s="196">
        <f>ROUND(I117*H117,2)</f>
        <v>0</v>
      </c>
      <c r="K117" s="192" t="s">
        <v>154</v>
      </c>
      <c r="L117" s="59"/>
      <c r="M117" s="197" t="s">
        <v>21</v>
      </c>
      <c r="N117" s="198" t="s">
        <v>46</v>
      </c>
      <c r="O117" s="40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AR117" s="22" t="s">
        <v>166</v>
      </c>
      <c r="AT117" s="22" t="s">
        <v>150</v>
      </c>
      <c r="AU117" s="22" t="s">
        <v>160</v>
      </c>
      <c r="AY117" s="22" t="s">
        <v>147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2" t="s">
        <v>83</v>
      </c>
      <c r="BK117" s="201">
        <f>ROUND(I117*H117,2)</f>
        <v>0</v>
      </c>
      <c r="BL117" s="22" t="s">
        <v>166</v>
      </c>
      <c r="BM117" s="22" t="s">
        <v>1492</v>
      </c>
    </row>
    <row r="118" spans="2:65" s="12" customFormat="1">
      <c r="B118" s="213"/>
      <c r="C118" s="214"/>
      <c r="D118" s="204" t="s">
        <v>186</v>
      </c>
      <c r="E118" s="215" t="s">
        <v>21</v>
      </c>
      <c r="F118" s="216" t="s">
        <v>1491</v>
      </c>
      <c r="G118" s="214"/>
      <c r="H118" s="217">
        <v>123.515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186</v>
      </c>
      <c r="AU118" s="223" t="s">
        <v>160</v>
      </c>
      <c r="AV118" s="12" t="s">
        <v>85</v>
      </c>
      <c r="AW118" s="12" t="s">
        <v>38</v>
      </c>
      <c r="AX118" s="12" t="s">
        <v>75</v>
      </c>
      <c r="AY118" s="223" t="s">
        <v>147</v>
      </c>
    </row>
    <row r="119" spans="2:65" s="12" customFormat="1">
      <c r="B119" s="213"/>
      <c r="C119" s="214"/>
      <c r="D119" s="204" t="s">
        <v>186</v>
      </c>
      <c r="E119" s="215" t="s">
        <v>21</v>
      </c>
      <c r="F119" s="216" t="s">
        <v>1493</v>
      </c>
      <c r="G119" s="214"/>
      <c r="H119" s="217">
        <v>-0.2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186</v>
      </c>
      <c r="AU119" s="223" t="s">
        <v>160</v>
      </c>
      <c r="AV119" s="12" t="s">
        <v>85</v>
      </c>
      <c r="AW119" s="12" t="s">
        <v>38</v>
      </c>
      <c r="AX119" s="12" t="s">
        <v>75</v>
      </c>
      <c r="AY119" s="223" t="s">
        <v>147</v>
      </c>
    </row>
    <row r="120" spans="2:65" s="1" customFormat="1" ht="51" customHeight="1">
      <c r="B120" s="39"/>
      <c r="C120" s="190" t="s">
        <v>179</v>
      </c>
      <c r="D120" s="190" t="s">
        <v>150</v>
      </c>
      <c r="E120" s="191" t="s">
        <v>240</v>
      </c>
      <c r="F120" s="192" t="s">
        <v>241</v>
      </c>
      <c r="G120" s="193" t="s">
        <v>219</v>
      </c>
      <c r="H120" s="194">
        <v>123.315</v>
      </c>
      <c r="I120" s="195"/>
      <c r="J120" s="196">
        <f>ROUND(I120*H120,2)</f>
        <v>0</v>
      </c>
      <c r="K120" s="192" t="s">
        <v>154</v>
      </c>
      <c r="L120" s="59"/>
      <c r="M120" s="197" t="s">
        <v>21</v>
      </c>
      <c r="N120" s="198" t="s">
        <v>46</v>
      </c>
      <c r="O120" s="40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2" t="s">
        <v>166</v>
      </c>
      <c r="AT120" s="22" t="s">
        <v>150</v>
      </c>
      <c r="AU120" s="22" t="s">
        <v>160</v>
      </c>
      <c r="AY120" s="22" t="s">
        <v>147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2" t="s">
        <v>83</v>
      </c>
      <c r="BK120" s="201">
        <f>ROUND(I120*H120,2)</f>
        <v>0</v>
      </c>
      <c r="BL120" s="22" t="s">
        <v>166</v>
      </c>
      <c r="BM120" s="22" t="s">
        <v>1494</v>
      </c>
    </row>
    <row r="121" spans="2:65" s="11" customFormat="1">
      <c r="B121" s="202"/>
      <c r="C121" s="203"/>
      <c r="D121" s="204" t="s">
        <v>186</v>
      </c>
      <c r="E121" s="205" t="s">
        <v>21</v>
      </c>
      <c r="F121" s="206" t="s">
        <v>508</v>
      </c>
      <c r="G121" s="203"/>
      <c r="H121" s="205" t="s">
        <v>21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186</v>
      </c>
      <c r="AU121" s="212" t="s">
        <v>160</v>
      </c>
      <c r="AV121" s="11" t="s">
        <v>83</v>
      </c>
      <c r="AW121" s="11" t="s">
        <v>38</v>
      </c>
      <c r="AX121" s="11" t="s">
        <v>75</v>
      </c>
      <c r="AY121" s="212" t="s">
        <v>147</v>
      </c>
    </row>
    <row r="122" spans="2:65" s="12" customFormat="1">
      <c r="B122" s="213"/>
      <c r="C122" s="214"/>
      <c r="D122" s="204" t="s">
        <v>186</v>
      </c>
      <c r="E122" s="215" t="s">
        <v>21</v>
      </c>
      <c r="F122" s="216" t="s">
        <v>1495</v>
      </c>
      <c r="G122" s="214"/>
      <c r="H122" s="217">
        <v>123.315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186</v>
      </c>
      <c r="AU122" s="223" t="s">
        <v>160</v>
      </c>
      <c r="AV122" s="12" t="s">
        <v>85</v>
      </c>
      <c r="AW122" s="12" t="s">
        <v>38</v>
      </c>
      <c r="AX122" s="12" t="s">
        <v>75</v>
      </c>
      <c r="AY122" s="223" t="s">
        <v>147</v>
      </c>
    </row>
    <row r="123" spans="2:65" s="1" customFormat="1" ht="25.5" customHeight="1">
      <c r="B123" s="39"/>
      <c r="C123" s="190" t="s">
        <v>182</v>
      </c>
      <c r="D123" s="190" t="s">
        <v>150</v>
      </c>
      <c r="E123" s="191" t="s">
        <v>243</v>
      </c>
      <c r="F123" s="192" t="s">
        <v>244</v>
      </c>
      <c r="G123" s="193" t="s">
        <v>219</v>
      </c>
      <c r="H123" s="194">
        <v>123.515</v>
      </c>
      <c r="I123" s="195"/>
      <c r="J123" s="196">
        <f>ROUND(I123*H123,2)</f>
        <v>0</v>
      </c>
      <c r="K123" s="192" t="s">
        <v>154</v>
      </c>
      <c r="L123" s="59"/>
      <c r="M123" s="197" t="s">
        <v>21</v>
      </c>
      <c r="N123" s="198" t="s">
        <v>46</v>
      </c>
      <c r="O123" s="4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AR123" s="22" t="s">
        <v>166</v>
      </c>
      <c r="AT123" s="22" t="s">
        <v>150</v>
      </c>
      <c r="AU123" s="22" t="s">
        <v>160</v>
      </c>
      <c r="AY123" s="22" t="s">
        <v>147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2" t="s">
        <v>83</v>
      </c>
      <c r="BK123" s="201">
        <f>ROUND(I123*H123,2)</f>
        <v>0</v>
      </c>
      <c r="BL123" s="22" t="s">
        <v>166</v>
      </c>
      <c r="BM123" s="22" t="s">
        <v>1496</v>
      </c>
    </row>
    <row r="124" spans="2:65" s="12" customFormat="1">
      <c r="B124" s="213"/>
      <c r="C124" s="214"/>
      <c r="D124" s="204" t="s">
        <v>186</v>
      </c>
      <c r="E124" s="215" t="s">
        <v>21</v>
      </c>
      <c r="F124" s="216" t="s">
        <v>1491</v>
      </c>
      <c r="G124" s="214"/>
      <c r="H124" s="217">
        <v>123.515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186</v>
      </c>
      <c r="AU124" s="223" t="s">
        <v>160</v>
      </c>
      <c r="AV124" s="12" t="s">
        <v>85</v>
      </c>
      <c r="AW124" s="12" t="s">
        <v>38</v>
      </c>
      <c r="AX124" s="12" t="s">
        <v>75</v>
      </c>
      <c r="AY124" s="223" t="s">
        <v>147</v>
      </c>
    </row>
    <row r="125" spans="2:65" s="10" customFormat="1" ht="22.35" customHeight="1">
      <c r="B125" s="174"/>
      <c r="C125" s="175"/>
      <c r="D125" s="176" t="s">
        <v>74</v>
      </c>
      <c r="E125" s="188" t="s">
        <v>246</v>
      </c>
      <c r="F125" s="188" t="s">
        <v>247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SUM(P126:P134)</f>
        <v>0</v>
      </c>
      <c r="Q125" s="182"/>
      <c r="R125" s="183">
        <f>SUM(R126:R134)</f>
        <v>0.28199999999999997</v>
      </c>
      <c r="S125" s="182"/>
      <c r="T125" s="184">
        <f>SUM(T126:T134)</f>
        <v>0</v>
      </c>
      <c r="AR125" s="185" t="s">
        <v>83</v>
      </c>
      <c r="AT125" s="186" t="s">
        <v>74</v>
      </c>
      <c r="AU125" s="186" t="s">
        <v>85</v>
      </c>
      <c r="AY125" s="185" t="s">
        <v>147</v>
      </c>
      <c r="BK125" s="187">
        <f>SUM(BK126:BK134)</f>
        <v>0</v>
      </c>
    </row>
    <row r="126" spans="2:65" s="1" customFormat="1" ht="25.5" customHeight="1">
      <c r="B126" s="39"/>
      <c r="C126" s="190" t="s">
        <v>188</v>
      </c>
      <c r="D126" s="190" t="s">
        <v>150</v>
      </c>
      <c r="E126" s="191" t="s">
        <v>248</v>
      </c>
      <c r="F126" s="192" t="s">
        <v>249</v>
      </c>
      <c r="G126" s="193" t="s">
        <v>250</v>
      </c>
      <c r="H126" s="194">
        <v>246.63</v>
      </c>
      <c r="I126" s="195"/>
      <c r="J126" s="196">
        <f>ROUND(I126*H126,2)</f>
        <v>0</v>
      </c>
      <c r="K126" s="192" t="s">
        <v>154</v>
      </c>
      <c r="L126" s="59"/>
      <c r="M126" s="197" t="s">
        <v>21</v>
      </c>
      <c r="N126" s="198" t="s">
        <v>46</v>
      </c>
      <c r="O126" s="4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AR126" s="22" t="s">
        <v>166</v>
      </c>
      <c r="AT126" s="22" t="s">
        <v>150</v>
      </c>
      <c r="AU126" s="22" t="s">
        <v>160</v>
      </c>
      <c r="AY126" s="22" t="s">
        <v>147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22" t="s">
        <v>83</v>
      </c>
      <c r="BK126" s="201">
        <f>ROUND(I126*H126,2)</f>
        <v>0</v>
      </c>
      <c r="BL126" s="22" t="s">
        <v>166</v>
      </c>
      <c r="BM126" s="22" t="s">
        <v>1497</v>
      </c>
    </row>
    <row r="127" spans="2:65" s="11" customFormat="1">
      <c r="B127" s="202"/>
      <c r="C127" s="203"/>
      <c r="D127" s="204" t="s">
        <v>186</v>
      </c>
      <c r="E127" s="205" t="s">
        <v>21</v>
      </c>
      <c r="F127" s="206" t="s">
        <v>508</v>
      </c>
      <c r="G127" s="203"/>
      <c r="H127" s="205" t="s">
        <v>21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186</v>
      </c>
      <c r="AU127" s="212" t="s">
        <v>160</v>
      </c>
      <c r="AV127" s="11" t="s">
        <v>83</v>
      </c>
      <c r="AW127" s="11" t="s">
        <v>38</v>
      </c>
      <c r="AX127" s="11" t="s">
        <v>75</v>
      </c>
      <c r="AY127" s="212" t="s">
        <v>147</v>
      </c>
    </row>
    <row r="128" spans="2:65" s="12" customFormat="1">
      <c r="B128" s="213"/>
      <c r="C128" s="214"/>
      <c r="D128" s="204" t="s">
        <v>186</v>
      </c>
      <c r="E128" s="215" t="s">
        <v>21</v>
      </c>
      <c r="F128" s="216" t="s">
        <v>1498</v>
      </c>
      <c r="G128" s="214"/>
      <c r="H128" s="217">
        <v>246.63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186</v>
      </c>
      <c r="AU128" s="223" t="s">
        <v>160</v>
      </c>
      <c r="AV128" s="12" t="s">
        <v>85</v>
      </c>
      <c r="AW128" s="12" t="s">
        <v>38</v>
      </c>
      <c r="AX128" s="12" t="s">
        <v>75</v>
      </c>
      <c r="AY128" s="223" t="s">
        <v>147</v>
      </c>
    </row>
    <row r="129" spans="2:65" s="1" customFormat="1" ht="25.5" customHeight="1">
      <c r="B129" s="39"/>
      <c r="C129" s="190" t="s">
        <v>192</v>
      </c>
      <c r="D129" s="190" t="s">
        <v>150</v>
      </c>
      <c r="E129" s="191" t="s">
        <v>524</v>
      </c>
      <c r="F129" s="192" t="s">
        <v>525</v>
      </c>
      <c r="G129" s="193" t="s">
        <v>219</v>
      </c>
      <c r="H129" s="194">
        <v>0.2</v>
      </c>
      <c r="I129" s="195"/>
      <c r="J129" s="196">
        <f>ROUND(I129*H129,2)</f>
        <v>0</v>
      </c>
      <c r="K129" s="192" t="s">
        <v>154</v>
      </c>
      <c r="L129" s="59"/>
      <c r="M129" s="197" t="s">
        <v>21</v>
      </c>
      <c r="N129" s="198" t="s">
        <v>46</v>
      </c>
      <c r="O129" s="4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2" t="s">
        <v>166</v>
      </c>
      <c r="AT129" s="22" t="s">
        <v>150</v>
      </c>
      <c r="AU129" s="22" t="s">
        <v>160</v>
      </c>
      <c r="AY129" s="22" t="s">
        <v>147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2" t="s">
        <v>83</v>
      </c>
      <c r="BK129" s="201">
        <f>ROUND(I129*H129,2)</f>
        <v>0</v>
      </c>
      <c r="BL129" s="22" t="s">
        <v>166</v>
      </c>
      <c r="BM129" s="22" t="s">
        <v>1499</v>
      </c>
    </row>
    <row r="130" spans="2:65" s="12" customFormat="1">
      <c r="B130" s="213"/>
      <c r="C130" s="214"/>
      <c r="D130" s="204" t="s">
        <v>186</v>
      </c>
      <c r="E130" s="215" t="s">
        <v>21</v>
      </c>
      <c r="F130" s="216" t="s">
        <v>1500</v>
      </c>
      <c r="G130" s="214"/>
      <c r="H130" s="217">
        <v>0.2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186</v>
      </c>
      <c r="AU130" s="223" t="s">
        <v>160</v>
      </c>
      <c r="AV130" s="12" t="s">
        <v>85</v>
      </c>
      <c r="AW130" s="12" t="s">
        <v>38</v>
      </c>
      <c r="AX130" s="12" t="s">
        <v>75</v>
      </c>
      <c r="AY130" s="223" t="s">
        <v>147</v>
      </c>
    </row>
    <row r="131" spans="2:65" s="1" customFormat="1" ht="38.25" customHeight="1">
      <c r="B131" s="39"/>
      <c r="C131" s="190" t="s">
        <v>272</v>
      </c>
      <c r="D131" s="190" t="s">
        <v>150</v>
      </c>
      <c r="E131" s="191" t="s">
        <v>538</v>
      </c>
      <c r="F131" s="192" t="s">
        <v>539</v>
      </c>
      <c r="G131" s="193" t="s">
        <v>219</v>
      </c>
      <c r="H131" s="194">
        <v>0.16</v>
      </c>
      <c r="I131" s="195"/>
      <c r="J131" s="196">
        <f>ROUND(I131*H131,2)</f>
        <v>0</v>
      </c>
      <c r="K131" s="192" t="s">
        <v>154</v>
      </c>
      <c r="L131" s="59"/>
      <c r="M131" s="197" t="s">
        <v>21</v>
      </c>
      <c r="N131" s="198" t="s">
        <v>46</v>
      </c>
      <c r="O131" s="4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2" t="s">
        <v>166</v>
      </c>
      <c r="AT131" s="22" t="s">
        <v>150</v>
      </c>
      <c r="AU131" s="22" t="s">
        <v>160</v>
      </c>
      <c r="AY131" s="22" t="s">
        <v>147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83</v>
      </c>
      <c r="BK131" s="201">
        <f>ROUND(I131*H131,2)</f>
        <v>0</v>
      </c>
      <c r="BL131" s="22" t="s">
        <v>166</v>
      </c>
      <c r="BM131" s="22" t="s">
        <v>1501</v>
      </c>
    </row>
    <row r="132" spans="2:65" s="12" customFormat="1">
      <c r="B132" s="213"/>
      <c r="C132" s="214"/>
      <c r="D132" s="204" t="s">
        <v>186</v>
      </c>
      <c r="E132" s="215" t="s">
        <v>21</v>
      </c>
      <c r="F132" s="216" t="s">
        <v>1502</v>
      </c>
      <c r="G132" s="214"/>
      <c r="H132" s="217">
        <v>0.16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186</v>
      </c>
      <c r="AU132" s="223" t="s">
        <v>160</v>
      </c>
      <c r="AV132" s="12" t="s">
        <v>85</v>
      </c>
      <c r="AW132" s="12" t="s">
        <v>38</v>
      </c>
      <c r="AX132" s="12" t="s">
        <v>75</v>
      </c>
      <c r="AY132" s="223" t="s">
        <v>147</v>
      </c>
    </row>
    <row r="133" spans="2:65" s="1" customFormat="1" ht="16.5" customHeight="1">
      <c r="B133" s="39"/>
      <c r="C133" s="228" t="s">
        <v>278</v>
      </c>
      <c r="D133" s="228" t="s">
        <v>332</v>
      </c>
      <c r="E133" s="229" t="s">
        <v>1059</v>
      </c>
      <c r="F133" s="230" t="s">
        <v>1060</v>
      </c>
      <c r="G133" s="231" t="s">
        <v>250</v>
      </c>
      <c r="H133" s="232">
        <v>0.28199999999999997</v>
      </c>
      <c r="I133" s="233"/>
      <c r="J133" s="234">
        <f>ROUND(I133*H133,2)</f>
        <v>0</v>
      </c>
      <c r="K133" s="230" t="s">
        <v>154</v>
      </c>
      <c r="L133" s="235"/>
      <c r="M133" s="236" t="s">
        <v>21</v>
      </c>
      <c r="N133" s="237" t="s">
        <v>46</v>
      </c>
      <c r="O133" s="40"/>
      <c r="P133" s="199">
        <f>O133*H133</f>
        <v>0</v>
      </c>
      <c r="Q133" s="199">
        <v>1</v>
      </c>
      <c r="R133" s="199">
        <f>Q133*H133</f>
        <v>0.28199999999999997</v>
      </c>
      <c r="S133" s="199">
        <v>0</v>
      </c>
      <c r="T133" s="200">
        <f>S133*H133</f>
        <v>0</v>
      </c>
      <c r="AR133" s="22" t="s">
        <v>182</v>
      </c>
      <c r="AT133" s="22" t="s">
        <v>332</v>
      </c>
      <c r="AU133" s="22" t="s">
        <v>160</v>
      </c>
      <c r="AY133" s="22" t="s">
        <v>147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2" t="s">
        <v>83</v>
      </c>
      <c r="BK133" s="201">
        <f>ROUND(I133*H133,2)</f>
        <v>0</v>
      </c>
      <c r="BL133" s="22" t="s">
        <v>166</v>
      </c>
      <c r="BM133" s="22" t="s">
        <v>1503</v>
      </c>
    </row>
    <row r="134" spans="2:65" s="12" customFormat="1">
      <c r="B134" s="213"/>
      <c r="C134" s="214"/>
      <c r="D134" s="204" t="s">
        <v>186</v>
      </c>
      <c r="E134" s="215" t="s">
        <v>21</v>
      </c>
      <c r="F134" s="216" t="s">
        <v>1268</v>
      </c>
      <c r="G134" s="214"/>
      <c r="H134" s="217">
        <v>0.28199999999999997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186</v>
      </c>
      <c r="AU134" s="223" t="s">
        <v>160</v>
      </c>
      <c r="AV134" s="12" t="s">
        <v>85</v>
      </c>
      <c r="AW134" s="12" t="s">
        <v>38</v>
      </c>
      <c r="AX134" s="12" t="s">
        <v>75</v>
      </c>
      <c r="AY134" s="223" t="s">
        <v>147</v>
      </c>
    </row>
    <row r="135" spans="2:65" s="10" customFormat="1" ht="22.35" customHeight="1">
      <c r="B135" s="174"/>
      <c r="C135" s="175"/>
      <c r="D135" s="176" t="s">
        <v>74</v>
      </c>
      <c r="E135" s="188" t="s">
        <v>309</v>
      </c>
      <c r="F135" s="188" t="s">
        <v>548</v>
      </c>
      <c r="G135" s="175"/>
      <c r="H135" s="175"/>
      <c r="I135" s="178"/>
      <c r="J135" s="189">
        <f>BK135</f>
        <v>0</v>
      </c>
      <c r="K135" s="175"/>
      <c r="L135" s="180"/>
      <c r="M135" s="181"/>
      <c r="N135" s="182"/>
      <c r="O135" s="182"/>
      <c r="P135" s="183">
        <f>SUM(P136:P157)</f>
        <v>0</v>
      </c>
      <c r="Q135" s="182"/>
      <c r="R135" s="183">
        <f>SUM(R136:R157)</f>
        <v>1.6850000000000001E-3</v>
      </c>
      <c r="S135" s="182"/>
      <c r="T135" s="184">
        <f>SUM(T136:T157)</f>
        <v>0</v>
      </c>
      <c r="AR135" s="185" t="s">
        <v>83</v>
      </c>
      <c r="AT135" s="186" t="s">
        <v>74</v>
      </c>
      <c r="AU135" s="186" t="s">
        <v>85</v>
      </c>
      <c r="AY135" s="185" t="s">
        <v>147</v>
      </c>
      <c r="BK135" s="187">
        <f>SUM(BK136:BK157)</f>
        <v>0</v>
      </c>
    </row>
    <row r="136" spans="2:65" s="1" customFormat="1" ht="25.5" customHeight="1">
      <c r="B136" s="39"/>
      <c r="C136" s="190" t="s">
        <v>215</v>
      </c>
      <c r="D136" s="190" t="s">
        <v>150</v>
      </c>
      <c r="E136" s="191" t="s">
        <v>559</v>
      </c>
      <c r="F136" s="192" t="s">
        <v>560</v>
      </c>
      <c r="G136" s="193" t="s">
        <v>268</v>
      </c>
      <c r="H136" s="194">
        <v>56.18</v>
      </c>
      <c r="I136" s="195"/>
      <c r="J136" s="196">
        <f>ROUND(I136*H136,2)</f>
        <v>0</v>
      </c>
      <c r="K136" s="192" t="s">
        <v>154</v>
      </c>
      <c r="L136" s="59"/>
      <c r="M136" s="197" t="s">
        <v>21</v>
      </c>
      <c r="N136" s="198" t="s">
        <v>46</v>
      </c>
      <c r="O136" s="4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AR136" s="22" t="s">
        <v>166</v>
      </c>
      <c r="AT136" s="22" t="s">
        <v>150</v>
      </c>
      <c r="AU136" s="22" t="s">
        <v>160</v>
      </c>
      <c r="AY136" s="22" t="s">
        <v>147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22" t="s">
        <v>83</v>
      </c>
      <c r="BK136" s="201">
        <f>ROUND(I136*H136,2)</f>
        <v>0</v>
      </c>
      <c r="BL136" s="22" t="s">
        <v>166</v>
      </c>
      <c r="BM136" s="22" t="s">
        <v>1504</v>
      </c>
    </row>
    <row r="137" spans="2:65" s="12" customFormat="1">
      <c r="B137" s="213"/>
      <c r="C137" s="214"/>
      <c r="D137" s="204" t="s">
        <v>186</v>
      </c>
      <c r="E137" s="215" t="s">
        <v>21</v>
      </c>
      <c r="F137" s="216" t="s">
        <v>1505</v>
      </c>
      <c r="G137" s="214"/>
      <c r="H137" s="217">
        <v>56.18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186</v>
      </c>
      <c r="AU137" s="223" t="s">
        <v>160</v>
      </c>
      <c r="AV137" s="12" t="s">
        <v>85</v>
      </c>
      <c r="AW137" s="12" t="s">
        <v>38</v>
      </c>
      <c r="AX137" s="12" t="s">
        <v>75</v>
      </c>
      <c r="AY137" s="223" t="s">
        <v>147</v>
      </c>
    </row>
    <row r="138" spans="2:65" s="1" customFormat="1" ht="16.5" customHeight="1">
      <c r="B138" s="39"/>
      <c r="C138" s="228" t="s">
        <v>287</v>
      </c>
      <c r="D138" s="228" t="s">
        <v>332</v>
      </c>
      <c r="E138" s="229" t="s">
        <v>564</v>
      </c>
      <c r="F138" s="230" t="s">
        <v>565</v>
      </c>
      <c r="G138" s="231" t="s">
        <v>349</v>
      </c>
      <c r="H138" s="232">
        <v>1.6850000000000001</v>
      </c>
      <c r="I138" s="233"/>
      <c r="J138" s="234">
        <f>ROUND(I138*H138,2)</f>
        <v>0</v>
      </c>
      <c r="K138" s="230" t="s">
        <v>154</v>
      </c>
      <c r="L138" s="235"/>
      <c r="M138" s="236" t="s">
        <v>21</v>
      </c>
      <c r="N138" s="237" t="s">
        <v>46</v>
      </c>
      <c r="O138" s="40"/>
      <c r="P138" s="199">
        <f>O138*H138</f>
        <v>0</v>
      </c>
      <c r="Q138" s="199">
        <v>1E-3</v>
      </c>
      <c r="R138" s="199">
        <f>Q138*H138</f>
        <v>1.6850000000000001E-3</v>
      </c>
      <c r="S138" s="199">
        <v>0</v>
      </c>
      <c r="T138" s="200">
        <f>S138*H138</f>
        <v>0</v>
      </c>
      <c r="AR138" s="22" t="s">
        <v>182</v>
      </c>
      <c r="AT138" s="22" t="s">
        <v>332</v>
      </c>
      <c r="AU138" s="22" t="s">
        <v>160</v>
      </c>
      <c r="AY138" s="22" t="s">
        <v>147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83</v>
      </c>
      <c r="BK138" s="201">
        <f>ROUND(I138*H138,2)</f>
        <v>0</v>
      </c>
      <c r="BL138" s="22" t="s">
        <v>166</v>
      </c>
      <c r="BM138" s="22" t="s">
        <v>1506</v>
      </c>
    </row>
    <row r="139" spans="2:65" s="11" customFormat="1">
      <c r="B139" s="202"/>
      <c r="C139" s="203"/>
      <c r="D139" s="204" t="s">
        <v>186</v>
      </c>
      <c r="E139" s="205" t="s">
        <v>21</v>
      </c>
      <c r="F139" s="206" t="s">
        <v>567</v>
      </c>
      <c r="G139" s="203"/>
      <c r="H139" s="205" t="s">
        <v>21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186</v>
      </c>
      <c r="AU139" s="212" t="s">
        <v>160</v>
      </c>
      <c r="AV139" s="11" t="s">
        <v>83</v>
      </c>
      <c r="AW139" s="11" t="s">
        <v>38</v>
      </c>
      <c r="AX139" s="11" t="s">
        <v>75</v>
      </c>
      <c r="AY139" s="212" t="s">
        <v>147</v>
      </c>
    </row>
    <row r="140" spans="2:65" s="12" customFormat="1">
      <c r="B140" s="213"/>
      <c r="C140" s="214"/>
      <c r="D140" s="204" t="s">
        <v>186</v>
      </c>
      <c r="E140" s="215" t="s">
        <v>21</v>
      </c>
      <c r="F140" s="216" t="s">
        <v>1507</v>
      </c>
      <c r="G140" s="214"/>
      <c r="H140" s="217">
        <v>1.6850000000000001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186</v>
      </c>
      <c r="AU140" s="223" t="s">
        <v>160</v>
      </c>
      <c r="AV140" s="12" t="s">
        <v>85</v>
      </c>
      <c r="AW140" s="12" t="s">
        <v>38</v>
      </c>
      <c r="AX140" s="12" t="s">
        <v>75</v>
      </c>
      <c r="AY140" s="223" t="s">
        <v>147</v>
      </c>
    </row>
    <row r="141" spans="2:65" s="1" customFormat="1" ht="25.5" customHeight="1">
      <c r="B141" s="39"/>
      <c r="C141" s="190" t="s">
        <v>10</v>
      </c>
      <c r="D141" s="190" t="s">
        <v>150</v>
      </c>
      <c r="E141" s="191" t="s">
        <v>569</v>
      </c>
      <c r="F141" s="192" t="s">
        <v>570</v>
      </c>
      <c r="G141" s="193" t="s">
        <v>268</v>
      </c>
      <c r="H141" s="194">
        <v>236.13</v>
      </c>
      <c r="I141" s="195"/>
      <c r="J141" s="196">
        <f>ROUND(I141*H141,2)</f>
        <v>0</v>
      </c>
      <c r="K141" s="192" t="s">
        <v>154</v>
      </c>
      <c r="L141" s="59"/>
      <c r="M141" s="197" t="s">
        <v>21</v>
      </c>
      <c r="N141" s="198" t="s">
        <v>46</v>
      </c>
      <c r="O141" s="4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AR141" s="22" t="s">
        <v>166</v>
      </c>
      <c r="AT141" s="22" t="s">
        <v>150</v>
      </c>
      <c r="AU141" s="22" t="s">
        <v>160</v>
      </c>
      <c r="AY141" s="22" t="s">
        <v>147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22" t="s">
        <v>83</v>
      </c>
      <c r="BK141" s="201">
        <f>ROUND(I141*H141,2)</f>
        <v>0</v>
      </c>
      <c r="BL141" s="22" t="s">
        <v>166</v>
      </c>
      <c r="BM141" s="22" t="s">
        <v>1508</v>
      </c>
    </row>
    <row r="142" spans="2:65" s="11" customFormat="1">
      <c r="B142" s="202"/>
      <c r="C142" s="203"/>
      <c r="D142" s="204" t="s">
        <v>186</v>
      </c>
      <c r="E142" s="205" t="s">
        <v>21</v>
      </c>
      <c r="F142" s="206" t="s">
        <v>1509</v>
      </c>
      <c r="G142" s="203"/>
      <c r="H142" s="205" t="s">
        <v>21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186</v>
      </c>
      <c r="AU142" s="212" t="s">
        <v>160</v>
      </c>
      <c r="AV142" s="11" t="s">
        <v>83</v>
      </c>
      <c r="AW142" s="11" t="s">
        <v>38</v>
      </c>
      <c r="AX142" s="11" t="s">
        <v>75</v>
      </c>
      <c r="AY142" s="212" t="s">
        <v>147</v>
      </c>
    </row>
    <row r="143" spans="2:65" s="12" customFormat="1">
      <c r="B143" s="213"/>
      <c r="C143" s="214"/>
      <c r="D143" s="204" t="s">
        <v>186</v>
      </c>
      <c r="E143" s="215" t="s">
        <v>21</v>
      </c>
      <c r="F143" s="216" t="s">
        <v>1510</v>
      </c>
      <c r="G143" s="214"/>
      <c r="H143" s="217">
        <v>203.89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186</v>
      </c>
      <c r="AU143" s="223" t="s">
        <v>160</v>
      </c>
      <c r="AV143" s="12" t="s">
        <v>85</v>
      </c>
      <c r="AW143" s="12" t="s">
        <v>38</v>
      </c>
      <c r="AX143" s="12" t="s">
        <v>75</v>
      </c>
      <c r="AY143" s="223" t="s">
        <v>147</v>
      </c>
    </row>
    <row r="144" spans="2:65" s="11" customFormat="1">
      <c r="B144" s="202"/>
      <c r="C144" s="203"/>
      <c r="D144" s="204" t="s">
        <v>186</v>
      </c>
      <c r="E144" s="205" t="s">
        <v>21</v>
      </c>
      <c r="F144" s="206" t="s">
        <v>1511</v>
      </c>
      <c r="G144" s="203"/>
      <c r="H144" s="205" t="s">
        <v>21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186</v>
      </c>
      <c r="AU144" s="212" t="s">
        <v>160</v>
      </c>
      <c r="AV144" s="11" t="s">
        <v>83</v>
      </c>
      <c r="AW144" s="11" t="s">
        <v>38</v>
      </c>
      <c r="AX144" s="11" t="s">
        <v>75</v>
      </c>
      <c r="AY144" s="212" t="s">
        <v>147</v>
      </c>
    </row>
    <row r="145" spans="2:65" s="12" customFormat="1">
      <c r="B145" s="213"/>
      <c r="C145" s="214"/>
      <c r="D145" s="204" t="s">
        <v>186</v>
      </c>
      <c r="E145" s="215" t="s">
        <v>21</v>
      </c>
      <c r="F145" s="216" t="s">
        <v>1512</v>
      </c>
      <c r="G145" s="214"/>
      <c r="H145" s="217">
        <v>32.24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186</v>
      </c>
      <c r="AU145" s="223" t="s">
        <v>160</v>
      </c>
      <c r="AV145" s="12" t="s">
        <v>85</v>
      </c>
      <c r="AW145" s="12" t="s">
        <v>38</v>
      </c>
      <c r="AX145" s="12" t="s">
        <v>75</v>
      </c>
      <c r="AY145" s="223" t="s">
        <v>147</v>
      </c>
    </row>
    <row r="146" spans="2:65" s="1" customFormat="1" ht="25.5" customHeight="1">
      <c r="B146" s="39"/>
      <c r="C146" s="190" t="s">
        <v>232</v>
      </c>
      <c r="D146" s="190" t="s">
        <v>150</v>
      </c>
      <c r="E146" s="191" t="s">
        <v>585</v>
      </c>
      <c r="F146" s="192" t="s">
        <v>586</v>
      </c>
      <c r="G146" s="193" t="s">
        <v>268</v>
      </c>
      <c r="H146" s="194">
        <v>56.18</v>
      </c>
      <c r="I146" s="195"/>
      <c r="J146" s="196">
        <f>ROUND(I146*H146,2)</f>
        <v>0</v>
      </c>
      <c r="K146" s="192" t="s">
        <v>154</v>
      </c>
      <c r="L146" s="59"/>
      <c r="M146" s="197" t="s">
        <v>21</v>
      </c>
      <c r="N146" s="198" t="s">
        <v>46</v>
      </c>
      <c r="O146" s="40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AR146" s="22" t="s">
        <v>166</v>
      </c>
      <c r="AT146" s="22" t="s">
        <v>150</v>
      </c>
      <c r="AU146" s="22" t="s">
        <v>160</v>
      </c>
      <c r="AY146" s="22" t="s">
        <v>147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22" t="s">
        <v>83</v>
      </c>
      <c r="BK146" s="201">
        <f>ROUND(I146*H146,2)</f>
        <v>0</v>
      </c>
      <c r="BL146" s="22" t="s">
        <v>166</v>
      </c>
      <c r="BM146" s="22" t="s">
        <v>1513</v>
      </c>
    </row>
    <row r="147" spans="2:65" s="11" customFormat="1">
      <c r="B147" s="202"/>
      <c r="C147" s="203"/>
      <c r="D147" s="204" t="s">
        <v>186</v>
      </c>
      <c r="E147" s="205" t="s">
        <v>21</v>
      </c>
      <c r="F147" s="206" t="s">
        <v>567</v>
      </c>
      <c r="G147" s="203"/>
      <c r="H147" s="205" t="s">
        <v>21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186</v>
      </c>
      <c r="AU147" s="212" t="s">
        <v>160</v>
      </c>
      <c r="AV147" s="11" t="s">
        <v>83</v>
      </c>
      <c r="AW147" s="11" t="s">
        <v>38</v>
      </c>
      <c r="AX147" s="11" t="s">
        <v>75</v>
      </c>
      <c r="AY147" s="212" t="s">
        <v>147</v>
      </c>
    </row>
    <row r="148" spans="2:65" s="12" customFormat="1">
      <c r="B148" s="213"/>
      <c r="C148" s="214"/>
      <c r="D148" s="204" t="s">
        <v>186</v>
      </c>
      <c r="E148" s="215" t="s">
        <v>21</v>
      </c>
      <c r="F148" s="216" t="s">
        <v>1514</v>
      </c>
      <c r="G148" s="214"/>
      <c r="H148" s="217">
        <v>56.18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186</v>
      </c>
      <c r="AU148" s="223" t="s">
        <v>160</v>
      </c>
      <c r="AV148" s="12" t="s">
        <v>85</v>
      </c>
      <c r="AW148" s="12" t="s">
        <v>38</v>
      </c>
      <c r="AX148" s="12" t="s">
        <v>75</v>
      </c>
      <c r="AY148" s="223" t="s">
        <v>147</v>
      </c>
    </row>
    <row r="149" spans="2:65" s="1" customFormat="1" ht="16.5" customHeight="1">
      <c r="B149" s="39"/>
      <c r="C149" s="190" t="s">
        <v>246</v>
      </c>
      <c r="D149" s="190" t="s">
        <v>150</v>
      </c>
      <c r="E149" s="191" t="s">
        <v>589</v>
      </c>
      <c r="F149" s="192" t="s">
        <v>590</v>
      </c>
      <c r="G149" s="193" t="s">
        <v>268</v>
      </c>
      <c r="H149" s="194">
        <v>56.18</v>
      </c>
      <c r="I149" s="195"/>
      <c r="J149" s="196">
        <f>ROUND(I149*H149,2)</f>
        <v>0</v>
      </c>
      <c r="K149" s="192" t="s">
        <v>154</v>
      </c>
      <c r="L149" s="59"/>
      <c r="M149" s="197" t="s">
        <v>21</v>
      </c>
      <c r="N149" s="198" t="s">
        <v>46</v>
      </c>
      <c r="O149" s="40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AR149" s="22" t="s">
        <v>166</v>
      </c>
      <c r="AT149" s="22" t="s">
        <v>150</v>
      </c>
      <c r="AU149" s="22" t="s">
        <v>160</v>
      </c>
      <c r="AY149" s="22" t="s">
        <v>147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22" t="s">
        <v>83</v>
      </c>
      <c r="BK149" s="201">
        <f>ROUND(I149*H149,2)</f>
        <v>0</v>
      </c>
      <c r="BL149" s="22" t="s">
        <v>166</v>
      </c>
      <c r="BM149" s="22" t="s">
        <v>1515</v>
      </c>
    </row>
    <row r="150" spans="2:65" s="11" customFormat="1">
      <c r="B150" s="202"/>
      <c r="C150" s="203"/>
      <c r="D150" s="204" t="s">
        <v>186</v>
      </c>
      <c r="E150" s="205" t="s">
        <v>21</v>
      </c>
      <c r="F150" s="206" t="s">
        <v>567</v>
      </c>
      <c r="G150" s="203"/>
      <c r="H150" s="205" t="s">
        <v>21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186</v>
      </c>
      <c r="AU150" s="212" t="s">
        <v>160</v>
      </c>
      <c r="AV150" s="11" t="s">
        <v>83</v>
      </c>
      <c r="AW150" s="11" t="s">
        <v>38</v>
      </c>
      <c r="AX150" s="11" t="s">
        <v>75</v>
      </c>
      <c r="AY150" s="212" t="s">
        <v>147</v>
      </c>
    </row>
    <row r="151" spans="2:65" s="12" customFormat="1">
      <c r="B151" s="213"/>
      <c r="C151" s="214"/>
      <c r="D151" s="204" t="s">
        <v>186</v>
      </c>
      <c r="E151" s="215" t="s">
        <v>21</v>
      </c>
      <c r="F151" s="216" t="s">
        <v>1514</v>
      </c>
      <c r="G151" s="214"/>
      <c r="H151" s="217">
        <v>56.18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186</v>
      </c>
      <c r="AU151" s="223" t="s">
        <v>160</v>
      </c>
      <c r="AV151" s="12" t="s">
        <v>85</v>
      </c>
      <c r="AW151" s="12" t="s">
        <v>38</v>
      </c>
      <c r="AX151" s="12" t="s">
        <v>75</v>
      </c>
      <c r="AY151" s="223" t="s">
        <v>147</v>
      </c>
    </row>
    <row r="152" spans="2:65" s="1" customFormat="1" ht="38.25" customHeight="1">
      <c r="B152" s="39"/>
      <c r="C152" s="190" t="s">
        <v>309</v>
      </c>
      <c r="D152" s="190" t="s">
        <v>150</v>
      </c>
      <c r="E152" s="191" t="s">
        <v>592</v>
      </c>
      <c r="F152" s="192" t="s">
        <v>593</v>
      </c>
      <c r="G152" s="193" t="s">
        <v>268</v>
      </c>
      <c r="H152" s="194">
        <v>56.18</v>
      </c>
      <c r="I152" s="195"/>
      <c r="J152" s="196">
        <f>ROUND(I152*H152,2)</f>
        <v>0</v>
      </c>
      <c r="K152" s="192" t="s">
        <v>154</v>
      </c>
      <c r="L152" s="59"/>
      <c r="M152" s="197" t="s">
        <v>21</v>
      </c>
      <c r="N152" s="198" t="s">
        <v>46</v>
      </c>
      <c r="O152" s="40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AR152" s="22" t="s">
        <v>166</v>
      </c>
      <c r="AT152" s="22" t="s">
        <v>150</v>
      </c>
      <c r="AU152" s="22" t="s">
        <v>160</v>
      </c>
      <c r="AY152" s="22" t="s">
        <v>147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22" t="s">
        <v>83</v>
      </c>
      <c r="BK152" s="201">
        <f>ROUND(I152*H152,2)</f>
        <v>0</v>
      </c>
      <c r="BL152" s="22" t="s">
        <v>166</v>
      </c>
      <c r="BM152" s="22" t="s">
        <v>1516</v>
      </c>
    </row>
    <row r="153" spans="2:65" s="11" customFormat="1">
      <c r="B153" s="202"/>
      <c r="C153" s="203"/>
      <c r="D153" s="204" t="s">
        <v>186</v>
      </c>
      <c r="E153" s="205" t="s">
        <v>21</v>
      </c>
      <c r="F153" s="206" t="s">
        <v>567</v>
      </c>
      <c r="G153" s="203"/>
      <c r="H153" s="205" t="s">
        <v>21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186</v>
      </c>
      <c r="AU153" s="212" t="s">
        <v>160</v>
      </c>
      <c r="AV153" s="11" t="s">
        <v>83</v>
      </c>
      <c r="AW153" s="11" t="s">
        <v>38</v>
      </c>
      <c r="AX153" s="11" t="s">
        <v>75</v>
      </c>
      <c r="AY153" s="212" t="s">
        <v>147</v>
      </c>
    </row>
    <row r="154" spans="2:65" s="12" customFormat="1">
      <c r="B154" s="213"/>
      <c r="C154" s="214"/>
      <c r="D154" s="204" t="s">
        <v>186</v>
      </c>
      <c r="E154" s="215" t="s">
        <v>21</v>
      </c>
      <c r="F154" s="216" t="s">
        <v>1514</v>
      </c>
      <c r="G154" s="214"/>
      <c r="H154" s="217">
        <v>56.18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186</v>
      </c>
      <c r="AU154" s="223" t="s">
        <v>160</v>
      </c>
      <c r="AV154" s="12" t="s">
        <v>85</v>
      </c>
      <c r="AW154" s="12" t="s">
        <v>38</v>
      </c>
      <c r="AX154" s="12" t="s">
        <v>75</v>
      </c>
      <c r="AY154" s="223" t="s">
        <v>147</v>
      </c>
    </row>
    <row r="155" spans="2:65" s="1" customFormat="1" ht="16.5" customHeight="1">
      <c r="B155" s="39"/>
      <c r="C155" s="190" t="s">
        <v>320</v>
      </c>
      <c r="D155" s="190" t="s">
        <v>150</v>
      </c>
      <c r="E155" s="191" t="s">
        <v>596</v>
      </c>
      <c r="F155" s="192" t="s">
        <v>597</v>
      </c>
      <c r="G155" s="193" t="s">
        <v>268</v>
      </c>
      <c r="H155" s="194">
        <v>56.18</v>
      </c>
      <c r="I155" s="195"/>
      <c r="J155" s="196">
        <f>ROUND(I155*H155,2)</f>
        <v>0</v>
      </c>
      <c r="K155" s="192" t="s">
        <v>154</v>
      </c>
      <c r="L155" s="59"/>
      <c r="M155" s="197" t="s">
        <v>21</v>
      </c>
      <c r="N155" s="198" t="s">
        <v>46</v>
      </c>
      <c r="O155" s="40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AR155" s="22" t="s">
        <v>166</v>
      </c>
      <c r="AT155" s="22" t="s">
        <v>150</v>
      </c>
      <c r="AU155" s="22" t="s">
        <v>160</v>
      </c>
      <c r="AY155" s="22" t="s">
        <v>147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22" t="s">
        <v>83</v>
      </c>
      <c r="BK155" s="201">
        <f>ROUND(I155*H155,2)</f>
        <v>0</v>
      </c>
      <c r="BL155" s="22" t="s">
        <v>166</v>
      </c>
      <c r="BM155" s="22" t="s">
        <v>1517</v>
      </c>
    </row>
    <row r="156" spans="2:65" s="11" customFormat="1">
      <c r="B156" s="202"/>
      <c r="C156" s="203"/>
      <c r="D156" s="204" t="s">
        <v>186</v>
      </c>
      <c r="E156" s="205" t="s">
        <v>21</v>
      </c>
      <c r="F156" s="206" t="s">
        <v>567</v>
      </c>
      <c r="G156" s="203"/>
      <c r="H156" s="205" t="s">
        <v>21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186</v>
      </c>
      <c r="AU156" s="212" t="s">
        <v>160</v>
      </c>
      <c r="AV156" s="11" t="s">
        <v>83</v>
      </c>
      <c r="AW156" s="11" t="s">
        <v>38</v>
      </c>
      <c r="AX156" s="11" t="s">
        <v>75</v>
      </c>
      <c r="AY156" s="212" t="s">
        <v>147</v>
      </c>
    </row>
    <row r="157" spans="2:65" s="12" customFormat="1">
      <c r="B157" s="213"/>
      <c r="C157" s="214"/>
      <c r="D157" s="204" t="s">
        <v>186</v>
      </c>
      <c r="E157" s="215" t="s">
        <v>21</v>
      </c>
      <c r="F157" s="216" t="s">
        <v>1514</v>
      </c>
      <c r="G157" s="214"/>
      <c r="H157" s="217">
        <v>56.18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186</v>
      </c>
      <c r="AU157" s="223" t="s">
        <v>160</v>
      </c>
      <c r="AV157" s="12" t="s">
        <v>85</v>
      </c>
      <c r="AW157" s="12" t="s">
        <v>38</v>
      </c>
      <c r="AX157" s="12" t="s">
        <v>75</v>
      </c>
      <c r="AY157" s="223" t="s">
        <v>147</v>
      </c>
    </row>
    <row r="158" spans="2:65" s="10" customFormat="1" ht="29.85" customHeight="1">
      <c r="B158" s="174"/>
      <c r="C158" s="175"/>
      <c r="D158" s="176" t="s">
        <v>74</v>
      </c>
      <c r="E158" s="188" t="s">
        <v>166</v>
      </c>
      <c r="F158" s="188" t="s">
        <v>705</v>
      </c>
      <c r="G158" s="175"/>
      <c r="H158" s="175"/>
      <c r="I158" s="178"/>
      <c r="J158" s="189">
        <f>BK158</f>
        <v>0</v>
      </c>
      <c r="K158" s="175"/>
      <c r="L158" s="180"/>
      <c r="M158" s="181"/>
      <c r="N158" s="182"/>
      <c r="O158" s="182"/>
      <c r="P158" s="183">
        <f>P159</f>
        <v>0</v>
      </c>
      <c r="Q158" s="182"/>
      <c r="R158" s="183">
        <f>R159</f>
        <v>0</v>
      </c>
      <c r="S158" s="182"/>
      <c r="T158" s="184">
        <f>T159</f>
        <v>0</v>
      </c>
      <c r="AR158" s="185" t="s">
        <v>83</v>
      </c>
      <c r="AT158" s="186" t="s">
        <v>74</v>
      </c>
      <c r="AU158" s="186" t="s">
        <v>83</v>
      </c>
      <c r="AY158" s="185" t="s">
        <v>147</v>
      </c>
      <c r="BK158" s="187">
        <f>BK159</f>
        <v>0</v>
      </c>
    </row>
    <row r="159" spans="2:65" s="10" customFormat="1" ht="14.85" customHeight="1">
      <c r="B159" s="174"/>
      <c r="C159" s="175"/>
      <c r="D159" s="176" t="s">
        <v>74</v>
      </c>
      <c r="E159" s="188" t="s">
        <v>697</v>
      </c>
      <c r="F159" s="188" t="s">
        <v>706</v>
      </c>
      <c r="G159" s="175"/>
      <c r="H159" s="175"/>
      <c r="I159" s="178"/>
      <c r="J159" s="189">
        <f>BK159</f>
        <v>0</v>
      </c>
      <c r="K159" s="175"/>
      <c r="L159" s="180"/>
      <c r="M159" s="181"/>
      <c r="N159" s="182"/>
      <c r="O159" s="182"/>
      <c r="P159" s="183">
        <f>SUM(P160:P161)</f>
        <v>0</v>
      </c>
      <c r="Q159" s="182"/>
      <c r="R159" s="183">
        <f>SUM(R160:R161)</f>
        <v>0</v>
      </c>
      <c r="S159" s="182"/>
      <c r="T159" s="184">
        <f>SUM(T160:T161)</f>
        <v>0</v>
      </c>
      <c r="AR159" s="185" t="s">
        <v>83</v>
      </c>
      <c r="AT159" s="186" t="s">
        <v>74</v>
      </c>
      <c r="AU159" s="186" t="s">
        <v>85</v>
      </c>
      <c r="AY159" s="185" t="s">
        <v>147</v>
      </c>
      <c r="BK159" s="187">
        <f>SUM(BK160:BK161)</f>
        <v>0</v>
      </c>
    </row>
    <row r="160" spans="2:65" s="1" customFormat="1" ht="25.5" customHeight="1">
      <c r="B160" s="39"/>
      <c r="C160" s="190" t="s">
        <v>328</v>
      </c>
      <c r="D160" s="190" t="s">
        <v>150</v>
      </c>
      <c r="E160" s="191" t="s">
        <v>1104</v>
      </c>
      <c r="F160" s="192" t="s">
        <v>1105</v>
      </c>
      <c r="G160" s="193" t="s">
        <v>219</v>
      </c>
      <c r="H160" s="194">
        <v>0.04</v>
      </c>
      <c r="I160" s="195"/>
      <c r="J160" s="196">
        <f>ROUND(I160*H160,2)</f>
        <v>0</v>
      </c>
      <c r="K160" s="192" t="s">
        <v>154</v>
      </c>
      <c r="L160" s="59"/>
      <c r="M160" s="197" t="s">
        <v>21</v>
      </c>
      <c r="N160" s="198" t="s">
        <v>46</v>
      </c>
      <c r="O160" s="40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AR160" s="22" t="s">
        <v>166</v>
      </c>
      <c r="AT160" s="22" t="s">
        <v>150</v>
      </c>
      <c r="AU160" s="22" t="s">
        <v>160</v>
      </c>
      <c r="AY160" s="22" t="s">
        <v>147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22" t="s">
        <v>83</v>
      </c>
      <c r="BK160" s="201">
        <f>ROUND(I160*H160,2)</f>
        <v>0</v>
      </c>
      <c r="BL160" s="22" t="s">
        <v>166</v>
      </c>
      <c r="BM160" s="22" t="s">
        <v>1518</v>
      </c>
    </row>
    <row r="161" spans="2:65" s="12" customFormat="1">
      <c r="B161" s="213"/>
      <c r="C161" s="214"/>
      <c r="D161" s="204" t="s">
        <v>186</v>
      </c>
      <c r="E161" s="215" t="s">
        <v>21</v>
      </c>
      <c r="F161" s="216" t="s">
        <v>1323</v>
      </c>
      <c r="G161" s="214"/>
      <c r="H161" s="217">
        <v>0.04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186</v>
      </c>
      <c r="AU161" s="223" t="s">
        <v>160</v>
      </c>
      <c r="AV161" s="12" t="s">
        <v>85</v>
      </c>
      <c r="AW161" s="12" t="s">
        <v>38</v>
      </c>
      <c r="AX161" s="12" t="s">
        <v>75</v>
      </c>
      <c r="AY161" s="223" t="s">
        <v>147</v>
      </c>
    </row>
    <row r="162" spans="2:65" s="10" customFormat="1" ht="29.85" customHeight="1">
      <c r="B162" s="174"/>
      <c r="C162" s="175"/>
      <c r="D162" s="176" t="s">
        <v>74</v>
      </c>
      <c r="E162" s="188" t="s">
        <v>146</v>
      </c>
      <c r="F162" s="188" t="s">
        <v>301</v>
      </c>
      <c r="G162" s="175"/>
      <c r="H162" s="175"/>
      <c r="I162" s="178"/>
      <c r="J162" s="189">
        <f>BK162</f>
        <v>0</v>
      </c>
      <c r="K162" s="175"/>
      <c r="L162" s="180"/>
      <c r="M162" s="181"/>
      <c r="N162" s="182"/>
      <c r="O162" s="182"/>
      <c r="P162" s="183">
        <f>P163+P170+P177</f>
        <v>0</v>
      </c>
      <c r="Q162" s="182"/>
      <c r="R162" s="183">
        <f>R163+R170+R177</f>
        <v>7.3620040000000007</v>
      </c>
      <c r="S162" s="182"/>
      <c r="T162" s="184">
        <f>T163+T170+T177</f>
        <v>0</v>
      </c>
      <c r="AR162" s="185" t="s">
        <v>83</v>
      </c>
      <c r="AT162" s="186" t="s">
        <v>74</v>
      </c>
      <c r="AU162" s="186" t="s">
        <v>83</v>
      </c>
      <c r="AY162" s="185" t="s">
        <v>147</v>
      </c>
      <c r="BK162" s="187">
        <f>BK163+BK170+BK177</f>
        <v>0</v>
      </c>
    </row>
    <row r="163" spans="2:65" s="10" customFormat="1" ht="14.85" customHeight="1">
      <c r="B163" s="174"/>
      <c r="C163" s="175"/>
      <c r="D163" s="176" t="s">
        <v>74</v>
      </c>
      <c r="E163" s="188" t="s">
        <v>715</v>
      </c>
      <c r="F163" s="188" t="s">
        <v>716</v>
      </c>
      <c r="G163" s="175"/>
      <c r="H163" s="175"/>
      <c r="I163" s="178"/>
      <c r="J163" s="189">
        <f>BK163</f>
        <v>0</v>
      </c>
      <c r="K163" s="175"/>
      <c r="L163" s="180"/>
      <c r="M163" s="181"/>
      <c r="N163" s="182"/>
      <c r="O163" s="182"/>
      <c r="P163" s="183">
        <f>SUM(P164:P169)</f>
        <v>0</v>
      </c>
      <c r="Q163" s="182"/>
      <c r="R163" s="183">
        <f>SUM(R164:R169)</f>
        <v>0</v>
      </c>
      <c r="S163" s="182"/>
      <c r="T163" s="184">
        <f>SUM(T164:T169)</f>
        <v>0</v>
      </c>
      <c r="AR163" s="185" t="s">
        <v>83</v>
      </c>
      <c r="AT163" s="186" t="s">
        <v>74</v>
      </c>
      <c r="AU163" s="186" t="s">
        <v>85</v>
      </c>
      <c r="AY163" s="185" t="s">
        <v>147</v>
      </c>
      <c r="BK163" s="187">
        <f>SUM(BK164:BK169)</f>
        <v>0</v>
      </c>
    </row>
    <row r="164" spans="2:65" s="1" customFormat="1" ht="25.5" customHeight="1">
      <c r="B164" s="39"/>
      <c r="C164" s="190" t="s">
        <v>9</v>
      </c>
      <c r="D164" s="190" t="s">
        <v>150</v>
      </c>
      <c r="E164" s="191" t="s">
        <v>736</v>
      </c>
      <c r="F164" s="192" t="s">
        <v>737</v>
      </c>
      <c r="G164" s="193" t="s">
        <v>268</v>
      </c>
      <c r="H164" s="194">
        <v>203.89</v>
      </c>
      <c r="I164" s="195"/>
      <c r="J164" s="196">
        <f>ROUND(I164*H164,2)</f>
        <v>0</v>
      </c>
      <c r="K164" s="192" t="s">
        <v>154</v>
      </c>
      <c r="L164" s="59"/>
      <c r="M164" s="197" t="s">
        <v>21</v>
      </c>
      <c r="N164" s="198" t="s">
        <v>46</v>
      </c>
      <c r="O164" s="4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AR164" s="22" t="s">
        <v>166</v>
      </c>
      <c r="AT164" s="22" t="s">
        <v>150</v>
      </c>
      <c r="AU164" s="22" t="s">
        <v>160</v>
      </c>
      <c r="AY164" s="22" t="s">
        <v>147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22" t="s">
        <v>83</v>
      </c>
      <c r="BK164" s="201">
        <f>ROUND(I164*H164,2)</f>
        <v>0</v>
      </c>
      <c r="BL164" s="22" t="s">
        <v>166</v>
      </c>
      <c r="BM164" s="22" t="s">
        <v>1519</v>
      </c>
    </row>
    <row r="165" spans="2:65" s="11" customFormat="1">
      <c r="B165" s="202"/>
      <c r="C165" s="203"/>
      <c r="D165" s="204" t="s">
        <v>186</v>
      </c>
      <c r="E165" s="205" t="s">
        <v>21</v>
      </c>
      <c r="F165" s="206" t="s">
        <v>1509</v>
      </c>
      <c r="G165" s="203"/>
      <c r="H165" s="205" t="s">
        <v>21</v>
      </c>
      <c r="I165" s="207"/>
      <c r="J165" s="203"/>
      <c r="K165" s="203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186</v>
      </c>
      <c r="AU165" s="212" t="s">
        <v>160</v>
      </c>
      <c r="AV165" s="11" t="s">
        <v>83</v>
      </c>
      <c r="AW165" s="11" t="s">
        <v>38</v>
      </c>
      <c r="AX165" s="11" t="s">
        <v>75</v>
      </c>
      <c r="AY165" s="212" t="s">
        <v>147</v>
      </c>
    </row>
    <row r="166" spans="2:65" s="12" customFormat="1">
      <c r="B166" s="213"/>
      <c r="C166" s="214"/>
      <c r="D166" s="204" t="s">
        <v>186</v>
      </c>
      <c r="E166" s="215" t="s">
        <v>21</v>
      </c>
      <c r="F166" s="216" t="s">
        <v>1510</v>
      </c>
      <c r="G166" s="214"/>
      <c r="H166" s="217">
        <v>203.89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186</v>
      </c>
      <c r="AU166" s="223" t="s">
        <v>160</v>
      </c>
      <c r="AV166" s="12" t="s">
        <v>85</v>
      </c>
      <c r="AW166" s="12" t="s">
        <v>38</v>
      </c>
      <c r="AX166" s="12" t="s">
        <v>75</v>
      </c>
      <c r="AY166" s="223" t="s">
        <v>147</v>
      </c>
    </row>
    <row r="167" spans="2:65" s="1" customFormat="1" ht="25.5" customHeight="1">
      <c r="B167" s="39"/>
      <c r="C167" s="190" t="s">
        <v>338</v>
      </c>
      <c r="D167" s="190" t="s">
        <v>150</v>
      </c>
      <c r="E167" s="191" t="s">
        <v>740</v>
      </c>
      <c r="F167" s="192" t="s">
        <v>741</v>
      </c>
      <c r="G167" s="193" t="s">
        <v>268</v>
      </c>
      <c r="H167" s="194">
        <v>203.89</v>
      </c>
      <c r="I167" s="195"/>
      <c r="J167" s="196">
        <f>ROUND(I167*H167,2)</f>
        <v>0</v>
      </c>
      <c r="K167" s="192" t="s">
        <v>154</v>
      </c>
      <c r="L167" s="59"/>
      <c r="M167" s="197" t="s">
        <v>21</v>
      </c>
      <c r="N167" s="198" t="s">
        <v>46</v>
      </c>
      <c r="O167" s="4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22" t="s">
        <v>166</v>
      </c>
      <c r="AT167" s="22" t="s">
        <v>150</v>
      </c>
      <c r="AU167" s="22" t="s">
        <v>160</v>
      </c>
      <c r="AY167" s="22" t="s">
        <v>147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2" t="s">
        <v>83</v>
      </c>
      <c r="BK167" s="201">
        <f>ROUND(I167*H167,2)</f>
        <v>0</v>
      </c>
      <c r="BL167" s="22" t="s">
        <v>166</v>
      </c>
      <c r="BM167" s="22" t="s">
        <v>1520</v>
      </c>
    </row>
    <row r="168" spans="2:65" s="11" customFormat="1">
      <c r="B168" s="202"/>
      <c r="C168" s="203"/>
      <c r="D168" s="204" t="s">
        <v>186</v>
      </c>
      <c r="E168" s="205" t="s">
        <v>21</v>
      </c>
      <c r="F168" s="206" t="s">
        <v>1509</v>
      </c>
      <c r="G168" s="203"/>
      <c r="H168" s="205" t="s">
        <v>21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186</v>
      </c>
      <c r="AU168" s="212" t="s">
        <v>160</v>
      </c>
      <c r="AV168" s="11" t="s">
        <v>83</v>
      </c>
      <c r="AW168" s="11" t="s">
        <v>38</v>
      </c>
      <c r="AX168" s="11" t="s">
        <v>75</v>
      </c>
      <c r="AY168" s="212" t="s">
        <v>147</v>
      </c>
    </row>
    <row r="169" spans="2:65" s="12" customFormat="1">
      <c r="B169" s="213"/>
      <c r="C169" s="214"/>
      <c r="D169" s="204" t="s">
        <v>186</v>
      </c>
      <c r="E169" s="215" t="s">
        <v>21</v>
      </c>
      <c r="F169" s="216" t="s">
        <v>1510</v>
      </c>
      <c r="G169" s="214"/>
      <c r="H169" s="217">
        <v>203.89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186</v>
      </c>
      <c r="AU169" s="223" t="s">
        <v>160</v>
      </c>
      <c r="AV169" s="12" t="s">
        <v>85</v>
      </c>
      <c r="AW169" s="12" t="s">
        <v>38</v>
      </c>
      <c r="AX169" s="12" t="s">
        <v>75</v>
      </c>
      <c r="AY169" s="223" t="s">
        <v>147</v>
      </c>
    </row>
    <row r="170" spans="2:65" s="10" customFormat="1" ht="22.35" customHeight="1">
      <c r="B170" s="174"/>
      <c r="C170" s="175"/>
      <c r="D170" s="176" t="s">
        <v>74</v>
      </c>
      <c r="E170" s="188" t="s">
        <v>743</v>
      </c>
      <c r="F170" s="188" t="s">
        <v>744</v>
      </c>
      <c r="G170" s="175"/>
      <c r="H170" s="175"/>
      <c r="I170" s="178"/>
      <c r="J170" s="189">
        <f>BK170</f>
        <v>0</v>
      </c>
      <c r="K170" s="175"/>
      <c r="L170" s="180"/>
      <c r="M170" s="181"/>
      <c r="N170" s="182"/>
      <c r="O170" s="182"/>
      <c r="P170" s="183">
        <f>SUM(P171:P176)</f>
        <v>0</v>
      </c>
      <c r="Q170" s="182"/>
      <c r="R170" s="183">
        <f>SUM(R171:R176)</f>
        <v>0</v>
      </c>
      <c r="S170" s="182"/>
      <c r="T170" s="184">
        <f>SUM(T171:T176)</f>
        <v>0</v>
      </c>
      <c r="AR170" s="185" t="s">
        <v>83</v>
      </c>
      <c r="AT170" s="186" t="s">
        <v>74</v>
      </c>
      <c r="AU170" s="186" t="s">
        <v>85</v>
      </c>
      <c r="AY170" s="185" t="s">
        <v>147</v>
      </c>
      <c r="BK170" s="187">
        <f>SUM(BK171:BK176)</f>
        <v>0</v>
      </c>
    </row>
    <row r="171" spans="2:65" s="1" customFormat="1" ht="38.25" customHeight="1">
      <c r="B171" s="39"/>
      <c r="C171" s="190" t="s">
        <v>346</v>
      </c>
      <c r="D171" s="190" t="s">
        <v>150</v>
      </c>
      <c r="E171" s="191" t="s">
        <v>756</v>
      </c>
      <c r="F171" s="192" t="s">
        <v>757</v>
      </c>
      <c r="G171" s="193" t="s">
        <v>268</v>
      </c>
      <c r="H171" s="194">
        <v>203.89</v>
      </c>
      <c r="I171" s="195"/>
      <c r="J171" s="196">
        <f>ROUND(I171*H171,2)</f>
        <v>0</v>
      </c>
      <c r="K171" s="192" t="s">
        <v>154</v>
      </c>
      <c r="L171" s="59"/>
      <c r="M171" s="197" t="s">
        <v>21</v>
      </c>
      <c r="N171" s="198" t="s">
        <v>46</v>
      </c>
      <c r="O171" s="4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22" t="s">
        <v>166</v>
      </c>
      <c r="AT171" s="22" t="s">
        <v>150</v>
      </c>
      <c r="AU171" s="22" t="s">
        <v>160</v>
      </c>
      <c r="AY171" s="22" t="s">
        <v>147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2" t="s">
        <v>83</v>
      </c>
      <c r="BK171" s="201">
        <f>ROUND(I171*H171,2)</f>
        <v>0</v>
      </c>
      <c r="BL171" s="22" t="s">
        <v>166</v>
      </c>
      <c r="BM171" s="22" t="s">
        <v>1521</v>
      </c>
    </row>
    <row r="172" spans="2:65" s="11" customFormat="1">
      <c r="B172" s="202"/>
      <c r="C172" s="203"/>
      <c r="D172" s="204" t="s">
        <v>186</v>
      </c>
      <c r="E172" s="205" t="s">
        <v>21</v>
      </c>
      <c r="F172" s="206" t="s">
        <v>1509</v>
      </c>
      <c r="G172" s="203"/>
      <c r="H172" s="205" t="s">
        <v>21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186</v>
      </c>
      <c r="AU172" s="212" t="s">
        <v>160</v>
      </c>
      <c r="AV172" s="11" t="s">
        <v>83</v>
      </c>
      <c r="AW172" s="11" t="s">
        <v>38</v>
      </c>
      <c r="AX172" s="11" t="s">
        <v>75</v>
      </c>
      <c r="AY172" s="212" t="s">
        <v>147</v>
      </c>
    </row>
    <row r="173" spans="2:65" s="12" customFormat="1">
      <c r="B173" s="213"/>
      <c r="C173" s="214"/>
      <c r="D173" s="204" t="s">
        <v>186</v>
      </c>
      <c r="E173" s="215" t="s">
        <v>21</v>
      </c>
      <c r="F173" s="216" t="s">
        <v>1510</v>
      </c>
      <c r="G173" s="214"/>
      <c r="H173" s="217">
        <v>203.89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186</v>
      </c>
      <c r="AU173" s="223" t="s">
        <v>160</v>
      </c>
      <c r="AV173" s="12" t="s">
        <v>85</v>
      </c>
      <c r="AW173" s="12" t="s">
        <v>38</v>
      </c>
      <c r="AX173" s="12" t="s">
        <v>75</v>
      </c>
      <c r="AY173" s="223" t="s">
        <v>147</v>
      </c>
    </row>
    <row r="174" spans="2:65" s="1" customFormat="1" ht="25.5" customHeight="1">
      <c r="B174" s="39"/>
      <c r="C174" s="190" t="s">
        <v>353</v>
      </c>
      <c r="D174" s="190" t="s">
        <v>150</v>
      </c>
      <c r="E174" s="191" t="s">
        <v>760</v>
      </c>
      <c r="F174" s="192" t="s">
        <v>761</v>
      </c>
      <c r="G174" s="193" t="s">
        <v>268</v>
      </c>
      <c r="H174" s="194">
        <v>203.89</v>
      </c>
      <c r="I174" s="195"/>
      <c r="J174" s="196">
        <f>ROUND(I174*H174,2)</f>
        <v>0</v>
      </c>
      <c r="K174" s="192" t="s">
        <v>154</v>
      </c>
      <c r="L174" s="59"/>
      <c r="M174" s="197" t="s">
        <v>21</v>
      </c>
      <c r="N174" s="198" t="s">
        <v>46</v>
      </c>
      <c r="O174" s="40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AR174" s="22" t="s">
        <v>166</v>
      </c>
      <c r="AT174" s="22" t="s">
        <v>150</v>
      </c>
      <c r="AU174" s="22" t="s">
        <v>160</v>
      </c>
      <c r="AY174" s="22" t="s">
        <v>147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22" t="s">
        <v>83</v>
      </c>
      <c r="BK174" s="201">
        <f>ROUND(I174*H174,2)</f>
        <v>0</v>
      </c>
      <c r="BL174" s="22" t="s">
        <v>166</v>
      </c>
      <c r="BM174" s="22" t="s">
        <v>1522</v>
      </c>
    </row>
    <row r="175" spans="2:65" s="11" customFormat="1">
      <c r="B175" s="202"/>
      <c r="C175" s="203"/>
      <c r="D175" s="204" t="s">
        <v>186</v>
      </c>
      <c r="E175" s="205" t="s">
        <v>21</v>
      </c>
      <c r="F175" s="206" t="s">
        <v>1509</v>
      </c>
      <c r="G175" s="203"/>
      <c r="H175" s="205" t="s">
        <v>21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186</v>
      </c>
      <c r="AU175" s="212" t="s">
        <v>160</v>
      </c>
      <c r="AV175" s="11" t="s">
        <v>83</v>
      </c>
      <c r="AW175" s="11" t="s">
        <v>38</v>
      </c>
      <c r="AX175" s="11" t="s">
        <v>75</v>
      </c>
      <c r="AY175" s="212" t="s">
        <v>147</v>
      </c>
    </row>
    <row r="176" spans="2:65" s="12" customFormat="1">
      <c r="B176" s="213"/>
      <c r="C176" s="214"/>
      <c r="D176" s="204" t="s">
        <v>186</v>
      </c>
      <c r="E176" s="215" t="s">
        <v>21</v>
      </c>
      <c r="F176" s="216" t="s">
        <v>1510</v>
      </c>
      <c r="G176" s="214"/>
      <c r="H176" s="217">
        <v>203.89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186</v>
      </c>
      <c r="AU176" s="223" t="s">
        <v>160</v>
      </c>
      <c r="AV176" s="12" t="s">
        <v>85</v>
      </c>
      <c r="AW176" s="12" t="s">
        <v>38</v>
      </c>
      <c r="AX176" s="12" t="s">
        <v>75</v>
      </c>
      <c r="AY176" s="223" t="s">
        <v>147</v>
      </c>
    </row>
    <row r="177" spans="2:65" s="10" customFormat="1" ht="22.35" customHeight="1">
      <c r="B177" s="174"/>
      <c r="C177" s="175"/>
      <c r="D177" s="176" t="s">
        <v>74</v>
      </c>
      <c r="E177" s="188" t="s">
        <v>763</v>
      </c>
      <c r="F177" s="188" t="s">
        <v>764</v>
      </c>
      <c r="G177" s="175"/>
      <c r="H177" s="175"/>
      <c r="I177" s="178"/>
      <c r="J177" s="189">
        <f>BK177</f>
        <v>0</v>
      </c>
      <c r="K177" s="175"/>
      <c r="L177" s="180"/>
      <c r="M177" s="181"/>
      <c r="N177" s="182"/>
      <c r="O177" s="182"/>
      <c r="P177" s="183">
        <f>SUM(P178:P184)</f>
        <v>0</v>
      </c>
      <c r="Q177" s="182"/>
      <c r="R177" s="183">
        <f>SUM(R178:R184)</f>
        <v>7.3620040000000007</v>
      </c>
      <c r="S177" s="182"/>
      <c r="T177" s="184">
        <f>SUM(T178:T184)</f>
        <v>0</v>
      </c>
      <c r="AR177" s="185" t="s">
        <v>83</v>
      </c>
      <c r="AT177" s="186" t="s">
        <v>74</v>
      </c>
      <c r="AU177" s="186" t="s">
        <v>85</v>
      </c>
      <c r="AY177" s="185" t="s">
        <v>147</v>
      </c>
      <c r="BK177" s="187">
        <f>SUM(BK178:BK184)</f>
        <v>0</v>
      </c>
    </row>
    <row r="178" spans="2:65" s="1" customFormat="1" ht="51" customHeight="1">
      <c r="B178" s="39"/>
      <c r="C178" s="190" t="s">
        <v>360</v>
      </c>
      <c r="D178" s="190" t="s">
        <v>150</v>
      </c>
      <c r="E178" s="191" t="s">
        <v>765</v>
      </c>
      <c r="F178" s="192" t="s">
        <v>766</v>
      </c>
      <c r="G178" s="193" t="s">
        <v>268</v>
      </c>
      <c r="H178" s="194">
        <v>32.24</v>
      </c>
      <c r="I178" s="195"/>
      <c r="J178" s="196">
        <f>ROUND(I178*H178,2)</f>
        <v>0</v>
      </c>
      <c r="K178" s="192" t="s">
        <v>154</v>
      </c>
      <c r="L178" s="59"/>
      <c r="M178" s="197" t="s">
        <v>21</v>
      </c>
      <c r="N178" s="198" t="s">
        <v>46</v>
      </c>
      <c r="O178" s="40"/>
      <c r="P178" s="199">
        <f>O178*H178</f>
        <v>0</v>
      </c>
      <c r="Q178" s="199">
        <v>8.4250000000000005E-2</v>
      </c>
      <c r="R178" s="199">
        <f>Q178*H178</f>
        <v>2.7162200000000003</v>
      </c>
      <c r="S178" s="199">
        <v>0</v>
      </c>
      <c r="T178" s="200">
        <f>S178*H178</f>
        <v>0</v>
      </c>
      <c r="AR178" s="22" t="s">
        <v>166</v>
      </c>
      <c r="AT178" s="22" t="s">
        <v>150</v>
      </c>
      <c r="AU178" s="22" t="s">
        <v>160</v>
      </c>
      <c r="AY178" s="22" t="s">
        <v>147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83</v>
      </c>
      <c r="BK178" s="201">
        <f>ROUND(I178*H178,2)</f>
        <v>0</v>
      </c>
      <c r="BL178" s="22" t="s">
        <v>166</v>
      </c>
      <c r="BM178" s="22" t="s">
        <v>1523</v>
      </c>
    </row>
    <row r="179" spans="2:65" s="11" customFormat="1">
      <c r="B179" s="202"/>
      <c r="C179" s="203"/>
      <c r="D179" s="204" t="s">
        <v>186</v>
      </c>
      <c r="E179" s="205" t="s">
        <v>21</v>
      </c>
      <c r="F179" s="206" t="s">
        <v>1511</v>
      </c>
      <c r="G179" s="203"/>
      <c r="H179" s="205" t="s">
        <v>21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186</v>
      </c>
      <c r="AU179" s="212" t="s">
        <v>160</v>
      </c>
      <c r="AV179" s="11" t="s">
        <v>83</v>
      </c>
      <c r="AW179" s="11" t="s">
        <v>38</v>
      </c>
      <c r="AX179" s="11" t="s">
        <v>75</v>
      </c>
      <c r="AY179" s="212" t="s">
        <v>147</v>
      </c>
    </row>
    <row r="180" spans="2:65" s="12" customFormat="1">
      <c r="B180" s="213"/>
      <c r="C180" s="214"/>
      <c r="D180" s="204" t="s">
        <v>186</v>
      </c>
      <c r="E180" s="215" t="s">
        <v>21</v>
      </c>
      <c r="F180" s="216" t="s">
        <v>1512</v>
      </c>
      <c r="G180" s="214"/>
      <c r="H180" s="217">
        <v>32.24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186</v>
      </c>
      <c r="AU180" s="223" t="s">
        <v>160</v>
      </c>
      <c r="AV180" s="12" t="s">
        <v>85</v>
      </c>
      <c r="AW180" s="12" t="s">
        <v>38</v>
      </c>
      <c r="AX180" s="12" t="s">
        <v>75</v>
      </c>
      <c r="AY180" s="223" t="s">
        <v>147</v>
      </c>
    </row>
    <row r="181" spans="2:65" s="1" customFormat="1" ht="16.5" customHeight="1">
      <c r="B181" s="39"/>
      <c r="C181" s="228" t="s">
        <v>366</v>
      </c>
      <c r="D181" s="228" t="s">
        <v>332</v>
      </c>
      <c r="E181" s="229" t="s">
        <v>769</v>
      </c>
      <c r="F181" s="230" t="s">
        <v>770</v>
      </c>
      <c r="G181" s="231" t="s">
        <v>268</v>
      </c>
      <c r="H181" s="232">
        <v>35.463999999999999</v>
      </c>
      <c r="I181" s="233"/>
      <c r="J181" s="234">
        <f>ROUND(I181*H181,2)</f>
        <v>0</v>
      </c>
      <c r="K181" s="230" t="s">
        <v>154</v>
      </c>
      <c r="L181" s="235"/>
      <c r="M181" s="236" t="s">
        <v>21</v>
      </c>
      <c r="N181" s="237" t="s">
        <v>46</v>
      </c>
      <c r="O181" s="40"/>
      <c r="P181" s="199">
        <f>O181*H181</f>
        <v>0</v>
      </c>
      <c r="Q181" s="199">
        <v>0.13100000000000001</v>
      </c>
      <c r="R181" s="199">
        <f>Q181*H181</f>
        <v>4.6457839999999999</v>
      </c>
      <c r="S181" s="199">
        <v>0</v>
      </c>
      <c r="T181" s="200">
        <f>S181*H181</f>
        <v>0</v>
      </c>
      <c r="AR181" s="22" t="s">
        <v>182</v>
      </c>
      <c r="AT181" s="22" t="s">
        <v>332</v>
      </c>
      <c r="AU181" s="22" t="s">
        <v>160</v>
      </c>
      <c r="AY181" s="22" t="s">
        <v>147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2" t="s">
        <v>83</v>
      </c>
      <c r="BK181" s="201">
        <f>ROUND(I181*H181,2)</f>
        <v>0</v>
      </c>
      <c r="BL181" s="22" t="s">
        <v>166</v>
      </c>
      <c r="BM181" s="22" t="s">
        <v>1524</v>
      </c>
    </row>
    <row r="182" spans="2:65" s="11" customFormat="1">
      <c r="B182" s="202"/>
      <c r="C182" s="203"/>
      <c r="D182" s="204" t="s">
        <v>186</v>
      </c>
      <c r="E182" s="205" t="s">
        <v>21</v>
      </c>
      <c r="F182" s="206" t="s">
        <v>772</v>
      </c>
      <c r="G182" s="203"/>
      <c r="H182" s="205" t="s">
        <v>21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186</v>
      </c>
      <c r="AU182" s="212" t="s">
        <v>160</v>
      </c>
      <c r="AV182" s="11" t="s">
        <v>83</v>
      </c>
      <c r="AW182" s="11" t="s">
        <v>38</v>
      </c>
      <c r="AX182" s="11" t="s">
        <v>75</v>
      </c>
      <c r="AY182" s="212" t="s">
        <v>147</v>
      </c>
    </row>
    <row r="183" spans="2:65" s="12" customFormat="1">
      <c r="B183" s="213"/>
      <c r="C183" s="214"/>
      <c r="D183" s="204" t="s">
        <v>186</v>
      </c>
      <c r="E183" s="215" t="s">
        <v>21</v>
      </c>
      <c r="F183" s="216" t="s">
        <v>1512</v>
      </c>
      <c r="G183" s="214"/>
      <c r="H183" s="217">
        <v>32.24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186</v>
      </c>
      <c r="AU183" s="223" t="s">
        <v>160</v>
      </c>
      <c r="AV183" s="12" t="s">
        <v>85</v>
      </c>
      <c r="AW183" s="12" t="s">
        <v>38</v>
      </c>
      <c r="AX183" s="12" t="s">
        <v>75</v>
      </c>
      <c r="AY183" s="223" t="s">
        <v>147</v>
      </c>
    </row>
    <row r="184" spans="2:65" s="12" customFormat="1">
      <c r="B184" s="213"/>
      <c r="C184" s="214"/>
      <c r="D184" s="204" t="s">
        <v>186</v>
      </c>
      <c r="E184" s="214"/>
      <c r="F184" s="216" t="s">
        <v>1525</v>
      </c>
      <c r="G184" s="214"/>
      <c r="H184" s="217">
        <v>35.463999999999999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186</v>
      </c>
      <c r="AU184" s="223" t="s">
        <v>160</v>
      </c>
      <c r="AV184" s="12" t="s">
        <v>85</v>
      </c>
      <c r="AW184" s="12" t="s">
        <v>6</v>
      </c>
      <c r="AX184" s="12" t="s">
        <v>83</v>
      </c>
      <c r="AY184" s="223" t="s">
        <v>147</v>
      </c>
    </row>
    <row r="185" spans="2:65" s="10" customFormat="1" ht="29.85" customHeight="1">
      <c r="B185" s="174"/>
      <c r="C185" s="175"/>
      <c r="D185" s="176" t="s">
        <v>74</v>
      </c>
      <c r="E185" s="188" t="s">
        <v>182</v>
      </c>
      <c r="F185" s="188" t="s">
        <v>787</v>
      </c>
      <c r="G185" s="175"/>
      <c r="H185" s="175"/>
      <c r="I185" s="178"/>
      <c r="J185" s="189">
        <f>BK185</f>
        <v>0</v>
      </c>
      <c r="K185" s="175"/>
      <c r="L185" s="180"/>
      <c r="M185" s="181"/>
      <c r="N185" s="182"/>
      <c r="O185" s="182"/>
      <c r="P185" s="183">
        <f>P186</f>
        <v>0</v>
      </c>
      <c r="Q185" s="182"/>
      <c r="R185" s="183">
        <f>R186</f>
        <v>1.9200000000000003E-3</v>
      </c>
      <c r="S185" s="182"/>
      <c r="T185" s="184">
        <f>T186</f>
        <v>0</v>
      </c>
      <c r="AR185" s="185" t="s">
        <v>83</v>
      </c>
      <c r="AT185" s="186" t="s">
        <v>74</v>
      </c>
      <c r="AU185" s="186" t="s">
        <v>83</v>
      </c>
      <c r="AY185" s="185" t="s">
        <v>147</v>
      </c>
      <c r="BK185" s="187">
        <f>BK186</f>
        <v>0</v>
      </c>
    </row>
    <row r="186" spans="2:65" s="10" customFormat="1" ht="14.85" customHeight="1">
      <c r="B186" s="174"/>
      <c r="C186" s="175"/>
      <c r="D186" s="176" t="s">
        <v>74</v>
      </c>
      <c r="E186" s="188" t="s">
        <v>788</v>
      </c>
      <c r="F186" s="188" t="s">
        <v>789</v>
      </c>
      <c r="G186" s="175"/>
      <c r="H186" s="175"/>
      <c r="I186" s="178"/>
      <c r="J186" s="189">
        <f>BK186</f>
        <v>0</v>
      </c>
      <c r="K186" s="175"/>
      <c r="L186" s="180"/>
      <c r="M186" s="181"/>
      <c r="N186" s="182"/>
      <c r="O186" s="182"/>
      <c r="P186" s="183">
        <f>SUM(P187:P188)</f>
        <v>0</v>
      </c>
      <c r="Q186" s="182"/>
      <c r="R186" s="183">
        <f>SUM(R187:R188)</f>
        <v>1.9200000000000003E-3</v>
      </c>
      <c r="S186" s="182"/>
      <c r="T186" s="184">
        <f>SUM(T187:T188)</f>
        <v>0</v>
      </c>
      <c r="AR186" s="185" t="s">
        <v>83</v>
      </c>
      <c r="AT186" s="186" t="s">
        <v>74</v>
      </c>
      <c r="AU186" s="186" t="s">
        <v>85</v>
      </c>
      <c r="AY186" s="185" t="s">
        <v>147</v>
      </c>
      <c r="BK186" s="187">
        <f>SUM(BK187:BK188)</f>
        <v>0</v>
      </c>
    </row>
    <row r="187" spans="2:65" s="1" customFormat="1" ht="25.5" customHeight="1">
      <c r="B187" s="39"/>
      <c r="C187" s="190" t="s">
        <v>254</v>
      </c>
      <c r="D187" s="190" t="s">
        <v>150</v>
      </c>
      <c r="E187" s="191" t="s">
        <v>795</v>
      </c>
      <c r="F187" s="192" t="s">
        <v>796</v>
      </c>
      <c r="G187" s="193" t="s">
        <v>312</v>
      </c>
      <c r="H187" s="194">
        <v>1.5</v>
      </c>
      <c r="I187" s="195"/>
      <c r="J187" s="196">
        <f>ROUND(I187*H187,2)</f>
        <v>0</v>
      </c>
      <c r="K187" s="192" t="s">
        <v>154</v>
      </c>
      <c r="L187" s="59"/>
      <c r="M187" s="197" t="s">
        <v>21</v>
      </c>
      <c r="N187" s="198" t="s">
        <v>46</v>
      </c>
      <c r="O187" s="40"/>
      <c r="P187" s="199">
        <f>O187*H187</f>
        <v>0</v>
      </c>
      <c r="Q187" s="199">
        <v>1.2800000000000001E-3</v>
      </c>
      <c r="R187" s="199">
        <f>Q187*H187</f>
        <v>1.9200000000000003E-3</v>
      </c>
      <c r="S187" s="199">
        <v>0</v>
      </c>
      <c r="T187" s="200">
        <f>S187*H187</f>
        <v>0</v>
      </c>
      <c r="AR187" s="22" t="s">
        <v>166</v>
      </c>
      <c r="AT187" s="22" t="s">
        <v>150</v>
      </c>
      <c r="AU187" s="22" t="s">
        <v>160</v>
      </c>
      <c r="AY187" s="22" t="s">
        <v>147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2" t="s">
        <v>83</v>
      </c>
      <c r="BK187" s="201">
        <f>ROUND(I187*H187,2)</f>
        <v>0</v>
      </c>
      <c r="BL187" s="22" t="s">
        <v>166</v>
      </c>
      <c r="BM187" s="22" t="s">
        <v>1526</v>
      </c>
    </row>
    <row r="188" spans="2:65" s="12" customFormat="1">
      <c r="B188" s="213"/>
      <c r="C188" s="214"/>
      <c r="D188" s="204" t="s">
        <v>186</v>
      </c>
      <c r="E188" s="215" t="s">
        <v>21</v>
      </c>
      <c r="F188" s="216" t="s">
        <v>1527</v>
      </c>
      <c r="G188" s="214"/>
      <c r="H188" s="217">
        <v>1.5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186</v>
      </c>
      <c r="AU188" s="223" t="s">
        <v>160</v>
      </c>
      <c r="AV188" s="12" t="s">
        <v>85</v>
      </c>
      <c r="AW188" s="12" t="s">
        <v>38</v>
      </c>
      <c r="AX188" s="12" t="s">
        <v>75</v>
      </c>
      <c r="AY188" s="223" t="s">
        <v>147</v>
      </c>
    </row>
    <row r="189" spans="2:65" s="10" customFormat="1" ht="29.85" customHeight="1">
      <c r="B189" s="174"/>
      <c r="C189" s="175"/>
      <c r="D189" s="176" t="s">
        <v>74</v>
      </c>
      <c r="E189" s="188" t="s">
        <v>188</v>
      </c>
      <c r="F189" s="188" t="s">
        <v>325</v>
      </c>
      <c r="G189" s="175"/>
      <c r="H189" s="175"/>
      <c r="I189" s="178"/>
      <c r="J189" s="189">
        <f>BK189</f>
        <v>0</v>
      </c>
      <c r="K189" s="175"/>
      <c r="L189" s="180"/>
      <c r="M189" s="181"/>
      <c r="N189" s="182"/>
      <c r="O189" s="182"/>
      <c r="P189" s="183">
        <f>P190+P210</f>
        <v>0</v>
      </c>
      <c r="Q189" s="182"/>
      <c r="R189" s="183">
        <f>R190+R210</f>
        <v>16.327062000000002</v>
      </c>
      <c r="S189" s="182"/>
      <c r="T189" s="184">
        <f>T190+T210</f>
        <v>0</v>
      </c>
      <c r="AR189" s="185" t="s">
        <v>83</v>
      </c>
      <c r="AT189" s="186" t="s">
        <v>74</v>
      </c>
      <c r="AU189" s="186" t="s">
        <v>83</v>
      </c>
      <c r="AY189" s="185" t="s">
        <v>147</v>
      </c>
      <c r="BK189" s="187">
        <f>BK190+BK210</f>
        <v>0</v>
      </c>
    </row>
    <row r="190" spans="2:65" s="10" customFormat="1" ht="14.85" customHeight="1">
      <c r="B190" s="174"/>
      <c r="C190" s="175"/>
      <c r="D190" s="176" t="s">
        <v>74</v>
      </c>
      <c r="E190" s="188" t="s">
        <v>817</v>
      </c>
      <c r="F190" s="188" t="s">
        <v>818</v>
      </c>
      <c r="G190" s="175"/>
      <c r="H190" s="175"/>
      <c r="I190" s="178"/>
      <c r="J190" s="189">
        <f>BK190</f>
        <v>0</v>
      </c>
      <c r="K190" s="175"/>
      <c r="L190" s="180"/>
      <c r="M190" s="181"/>
      <c r="N190" s="182"/>
      <c r="O190" s="182"/>
      <c r="P190" s="183">
        <f>SUM(P191:P209)</f>
        <v>0</v>
      </c>
      <c r="Q190" s="182"/>
      <c r="R190" s="183">
        <f>SUM(R191:R209)</f>
        <v>15.888747</v>
      </c>
      <c r="S190" s="182"/>
      <c r="T190" s="184">
        <f>SUM(T191:T209)</f>
        <v>0</v>
      </c>
      <c r="AR190" s="185" t="s">
        <v>83</v>
      </c>
      <c r="AT190" s="186" t="s">
        <v>74</v>
      </c>
      <c r="AU190" s="186" t="s">
        <v>85</v>
      </c>
      <c r="AY190" s="185" t="s">
        <v>147</v>
      </c>
      <c r="BK190" s="187">
        <f>SUM(BK191:BK209)</f>
        <v>0</v>
      </c>
    </row>
    <row r="191" spans="2:65" s="1" customFormat="1" ht="38.25" customHeight="1">
      <c r="B191" s="39"/>
      <c r="C191" s="190" t="s">
        <v>377</v>
      </c>
      <c r="D191" s="190" t="s">
        <v>150</v>
      </c>
      <c r="E191" s="191" t="s">
        <v>1528</v>
      </c>
      <c r="F191" s="192" t="s">
        <v>1529</v>
      </c>
      <c r="G191" s="193" t="s">
        <v>312</v>
      </c>
      <c r="H191" s="194">
        <v>52.88</v>
      </c>
      <c r="I191" s="195"/>
      <c r="J191" s="196">
        <f>ROUND(I191*H191,2)</f>
        <v>0</v>
      </c>
      <c r="K191" s="192" t="s">
        <v>154</v>
      </c>
      <c r="L191" s="59"/>
      <c r="M191" s="197" t="s">
        <v>21</v>
      </c>
      <c r="N191" s="198" t="s">
        <v>46</v>
      </c>
      <c r="O191" s="40"/>
      <c r="P191" s="199">
        <f>O191*H191</f>
        <v>0</v>
      </c>
      <c r="Q191" s="199">
        <v>0.15540000000000001</v>
      </c>
      <c r="R191" s="199">
        <f>Q191*H191</f>
        <v>8.2175520000000013</v>
      </c>
      <c r="S191" s="199">
        <v>0</v>
      </c>
      <c r="T191" s="200">
        <f>S191*H191</f>
        <v>0</v>
      </c>
      <c r="AR191" s="22" t="s">
        <v>166</v>
      </c>
      <c r="AT191" s="22" t="s">
        <v>150</v>
      </c>
      <c r="AU191" s="22" t="s">
        <v>160</v>
      </c>
      <c r="AY191" s="22" t="s">
        <v>147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22" t="s">
        <v>83</v>
      </c>
      <c r="BK191" s="201">
        <f>ROUND(I191*H191,2)</f>
        <v>0</v>
      </c>
      <c r="BL191" s="22" t="s">
        <v>166</v>
      </c>
      <c r="BM191" s="22" t="s">
        <v>1530</v>
      </c>
    </row>
    <row r="192" spans="2:65" s="11" customFormat="1">
      <c r="B192" s="202"/>
      <c r="C192" s="203"/>
      <c r="D192" s="204" t="s">
        <v>186</v>
      </c>
      <c r="E192" s="205" t="s">
        <v>21</v>
      </c>
      <c r="F192" s="206" t="s">
        <v>1531</v>
      </c>
      <c r="G192" s="203"/>
      <c r="H192" s="205" t="s">
        <v>21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186</v>
      </c>
      <c r="AU192" s="212" t="s">
        <v>160</v>
      </c>
      <c r="AV192" s="11" t="s">
        <v>83</v>
      </c>
      <c r="AW192" s="11" t="s">
        <v>38</v>
      </c>
      <c r="AX192" s="11" t="s">
        <v>75</v>
      </c>
      <c r="AY192" s="212" t="s">
        <v>147</v>
      </c>
    </row>
    <row r="193" spans="2:65" s="12" customFormat="1">
      <c r="B193" s="213"/>
      <c r="C193" s="214"/>
      <c r="D193" s="204" t="s">
        <v>186</v>
      </c>
      <c r="E193" s="215" t="s">
        <v>21</v>
      </c>
      <c r="F193" s="216" t="s">
        <v>1532</v>
      </c>
      <c r="G193" s="214"/>
      <c r="H193" s="217">
        <v>31.98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186</v>
      </c>
      <c r="AU193" s="223" t="s">
        <v>160</v>
      </c>
      <c r="AV193" s="12" t="s">
        <v>85</v>
      </c>
      <c r="AW193" s="12" t="s">
        <v>38</v>
      </c>
      <c r="AX193" s="12" t="s">
        <v>75</v>
      </c>
      <c r="AY193" s="223" t="s">
        <v>147</v>
      </c>
    </row>
    <row r="194" spans="2:65" s="11" customFormat="1">
      <c r="B194" s="202"/>
      <c r="C194" s="203"/>
      <c r="D194" s="204" t="s">
        <v>186</v>
      </c>
      <c r="E194" s="205" t="s">
        <v>21</v>
      </c>
      <c r="F194" s="206" t="s">
        <v>1533</v>
      </c>
      <c r="G194" s="203"/>
      <c r="H194" s="205" t="s">
        <v>21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186</v>
      </c>
      <c r="AU194" s="212" t="s">
        <v>160</v>
      </c>
      <c r="AV194" s="11" t="s">
        <v>83</v>
      </c>
      <c r="AW194" s="11" t="s">
        <v>38</v>
      </c>
      <c r="AX194" s="11" t="s">
        <v>75</v>
      </c>
      <c r="AY194" s="212" t="s">
        <v>147</v>
      </c>
    </row>
    <row r="195" spans="2:65" s="12" customFormat="1">
      <c r="B195" s="213"/>
      <c r="C195" s="214"/>
      <c r="D195" s="204" t="s">
        <v>186</v>
      </c>
      <c r="E195" s="215" t="s">
        <v>21</v>
      </c>
      <c r="F195" s="216" t="s">
        <v>1534</v>
      </c>
      <c r="G195" s="214"/>
      <c r="H195" s="217">
        <v>20.9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186</v>
      </c>
      <c r="AU195" s="223" t="s">
        <v>160</v>
      </c>
      <c r="AV195" s="12" t="s">
        <v>85</v>
      </c>
      <c r="AW195" s="12" t="s">
        <v>38</v>
      </c>
      <c r="AX195" s="12" t="s">
        <v>75</v>
      </c>
      <c r="AY195" s="223" t="s">
        <v>147</v>
      </c>
    </row>
    <row r="196" spans="2:65" s="1" customFormat="1" ht="16.5" customHeight="1">
      <c r="B196" s="39"/>
      <c r="C196" s="228" t="s">
        <v>382</v>
      </c>
      <c r="D196" s="228" t="s">
        <v>332</v>
      </c>
      <c r="E196" s="229" t="s">
        <v>1535</v>
      </c>
      <c r="F196" s="230" t="s">
        <v>1536</v>
      </c>
      <c r="G196" s="231" t="s">
        <v>312</v>
      </c>
      <c r="H196" s="232">
        <v>22.99</v>
      </c>
      <c r="I196" s="233"/>
      <c r="J196" s="234">
        <f>ROUND(I196*H196,2)</f>
        <v>0</v>
      </c>
      <c r="K196" s="230" t="s">
        <v>154</v>
      </c>
      <c r="L196" s="235"/>
      <c r="M196" s="236" t="s">
        <v>21</v>
      </c>
      <c r="N196" s="237" t="s">
        <v>46</v>
      </c>
      <c r="O196" s="40"/>
      <c r="P196" s="199">
        <f>O196*H196</f>
        <v>0</v>
      </c>
      <c r="Q196" s="199">
        <v>4.8300000000000003E-2</v>
      </c>
      <c r="R196" s="199">
        <f>Q196*H196</f>
        <v>1.110417</v>
      </c>
      <c r="S196" s="199">
        <v>0</v>
      </c>
      <c r="T196" s="200">
        <f>S196*H196</f>
        <v>0</v>
      </c>
      <c r="AR196" s="22" t="s">
        <v>182</v>
      </c>
      <c r="AT196" s="22" t="s">
        <v>332</v>
      </c>
      <c r="AU196" s="22" t="s">
        <v>160</v>
      </c>
      <c r="AY196" s="22" t="s">
        <v>147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2" t="s">
        <v>83</v>
      </c>
      <c r="BK196" s="201">
        <f>ROUND(I196*H196,2)</f>
        <v>0</v>
      </c>
      <c r="BL196" s="22" t="s">
        <v>166</v>
      </c>
      <c r="BM196" s="22" t="s">
        <v>1537</v>
      </c>
    </row>
    <row r="197" spans="2:65" s="11" customFormat="1">
      <c r="B197" s="202"/>
      <c r="C197" s="203"/>
      <c r="D197" s="204" t="s">
        <v>186</v>
      </c>
      <c r="E197" s="205" t="s">
        <v>21</v>
      </c>
      <c r="F197" s="206" t="s">
        <v>1538</v>
      </c>
      <c r="G197" s="203"/>
      <c r="H197" s="205" t="s">
        <v>21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186</v>
      </c>
      <c r="AU197" s="212" t="s">
        <v>160</v>
      </c>
      <c r="AV197" s="11" t="s">
        <v>83</v>
      </c>
      <c r="AW197" s="11" t="s">
        <v>38</v>
      </c>
      <c r="AX197" s="11" t="s">
        <v>75</v>
      </c>
      <c r="AY197" s="212" t="s">
        <v>147</v>
      </c>
    </row>
    <row r="198" spans="2:65" s="12" customFormat="1">
      <c r="B198" s="213"/>
      <c r="C198" s="214"/>
      <c r="D198" s="204" t="s">
        <v>186</v>
      </c>
      <c r="E198" s="215" t="s">
        <v>21</v>
      </c>
      <c r="F198" s="216" t="s">
        <v>1539</v>
      </c>
      <c r="G198" s="214"/>
      <c r="H198" s="217">
        <v>20.9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186</v>
      </c>
      <c r="AU198" s="223" t="s">
        <v>160</v>
      </c>
      <c r="AV198" s="12" t="s">
        <v>85</v>
      </c>
      <c r="AW198" s="12" t="s">
        <v>38</v>
      </c>
      <c r="AX198" s="12" t="s">
        <v>75</v>
      </c>
      <c r="AY198" s="223" t="s">
        <v>147</v>
      </c>
    </row>
    <row r="199" spans="2:65" s="12" customFormat="1">
      <c r="B199" s="213"/>
      <c r="C199" s="214"/>
      <c r="D199" s="204" t="s">
        <v>186</v>
      </c>
      <c r="E199" s="214"/>
      <c r="F199" s="216" t="s">
        <v>1540</v>
      </c>
      <c r="G199" s="214"/>
      <c r="H199" s="217">
        <v>22.99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186</v>
      </c>
      <c r="AU199" s="223" t="s">
        <v>160</v>
      </c>
      <c r="AV199" s="12" t="s">
        <v>85</v>
      </c>
      <c r="AW199" s="12" t="s">
        <v>6</v>
      </c>
      <c r="AX199" s="12" t="s">
        <v>83</v>
      </c>
      <c r="AY199" s="223" t="s">
        <v>147</v>
      </c>
    </row>
    <row r="200" spans="2:65" s="1" customFormat="1" ht="16.5" customHeight="1">
      <c r="B200" s="39"/>
      <c r="C200" s="228" t="s">
        <v>584</v>
      </c>
      <c r="D200" s="228" t="s">
        <v>332</v>
      </c>
      <c r="E200" s="229" t="s">
        <v>1541</v>
      </c>
      <c r="F200" s="230" t="s">
        <v>1542</v>
      </c>
      <c r="G200" s="231" t="s">
        <v>312</v>
      </c>
      <c r="H200" s="232">
        <v>35.177999999999997</v>
      </c>
      <c r="I200" s="233"/>
      <c r="J200" s="234">
        <f>ROUND(I200*H200,2)</f>
        <v>0</v>
      </c>
      <c r="K200" s="230" t="s">
        <v>154</v>
      </c>
      <c r="L200" s="235"/>
      <c r="M200" s="236" t="s">
        <v>21</v>
      </c>
      <c r="N200" s="237" t="s">
        <v>46</v>
      </c>
      <c r="O200" s="40"/>
      <c r="P200" s="199">
        <f>O200*H200</f>
        <v>0</v>
      </c>
      <c r="Q200" s="199">
        <v>8.1000000000000003E-2</v>
      </c>
      <c r="R200" s="199">
        <f>Q200*H200</f>
        <v>2.849418</v>
      </c>
      <c r="S200" s="199">
        <v>0</v>
      </c>
      <c r="T200" s="200">
        <f>S200*H200</f>
        <v>0</v>
      </c>
      <c r="AR200" s="22" t="s">
        <v>182</v>
      </c>
      <c r="AT200" s="22" t="s">
        <v>332</v>
      </c>
      <c r="AU200" s="22" t="s">
        <v>160</v>
      </c>
      <c r="AY200" s="22" t="s">
        <v>147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22" t="s">
        <v>83</v>
      </c>
      <c r="BK200" s="201">
        <f>ROUND(I200*H200,2)</f>
        <v>0</v>
      </c>
      <c r="BL200" s="22" t="s">
        <v>166</v>
      </c>
      <c r="BM200" s="22" t="s">
        <v>1543</v>
      </c>
    </row>
    <row r="201" spans="2:65" s="11" customFormat="1">
      <c r="B201" s="202"/>
      <c r="C201" s="203"/>
      <c r="D201" s="204" t="s">
        <v>186</v>
      </c>
      <c r="E201" s="205" t="s">
        <v>21</v>
      </c>
      <c r="F201" s="206" t="s">
        <v>1538</v>
      </c>
      <c r="G201" s="203"/>
      <c r="H201" s="205" t="s">
        <v>21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186</v>
      </c>
      <c r="AU201" s="212" t="s">
        <v>160</v>
      </c>
      <c r="AV201" s="11" t="s">
        <v>83</v>
      </c>
      <c r="AW201" s="11" t="s">
        <v>38</v>
      </c>
      <c r="AX201" s="11" t="s">
        <v>75</v>
      </c>
      <c r="AY201" s="212" t="s">
        <v>147</v>
      </c>
    </row>
    <row r="202" spans="2:65" s="12" customFormat="1">
      <c r="B202" s="213"/>
      <c r="C202" s="214"/>
      <c r="D202" s="204" t="s">
        <v>186</v>
      </c>
      <c r="E202" s="215" t="s">
        <v>21</v>
      </c>
      <c r="F202" s="216" t="s">
        <v>1544</v>
      </c>
      <c r="G202" s="214"/>
      <c r="H202" s="217">
        <v>31.98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186</v>
      </c>
      <c r="AU202" s="223" t="s">
        <v>160</v>
      </c>
      <c r="AV202" s="12" t="s">
        <v>85</v>
      </c>
      <c r="AW202" s="12" t="s">
        <v>38</v>
      </c>
      <c r="AX202" s="12" t="s">
        <v>75</v>
      </c>
      <c r="AY202" s="223" t="s">
        <v>147</v>
      </c>
    </row>
    <row r="203" spans="2:65" s="12" customFormat="1">
      <c r="B203" s="213"/>
      <c r="C203" s="214"/>
      <c r="D203" s="204" t="s">
        <v>186</v>
      </c>
      <c r="E203" s="214"/>
      <c r="F203" s="216" t="s">
        <v>1545</v>
      </c>
      <c r="G203" s="214"/>
      <c r="H203" s="217">
        <v>35.177999999999997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186</v>
      </c>
      <c r="AU203" s="223" t="s">
        <v>160</v>
      </c>
      <c r="AV203" s="12" t="s">
        <v>85</v>
      </c>
      <c r="AW203" s="12" t="s">
        <v>6</v>
      </c>
      <c r="AX203" s="12" t="s">
        <v>83</v>
      </c>
      <c r="AY203" s="223" t="s">
        <v>147</v>
      </c>
    </row>
    <row r="204" spans="2:65" s="1" customFormat="1" ht="38.25" customHeight="1">
      <c r="B204" s="39"/>
      <c r="C204" s="190" t="s">
        <v>588</v>
      </c>
      <c r="D204" s="190" t="s">
        <v>150</v>
      </c>
      <c r="E204" s="191" t="s">
        <v>820</v>
      </c>
      <c r="F204" s="192" t="s">
        <v>821</v>
      </c>
      <c r="G204" s="193" t="s">
        <v>312</v>
      </c>
      <c r="H204" s="194">
        <v>19.2</v>
      </c>
      <c r="I204" s="195"/>
      <c r="J204" s="196">
        <f>ROUND(I204*H204,2)</f>
        <v>0</v>
      </c>
      <c r="K204" s="192" t="s">
        <v>154</v>
      </c>
      <c r="L204" s="59"/>
      <c r="M204" s="197" t="s">
        <v>21</v>
      </c>
      <c r="N204" s="198" t="s">
        <v>46</v>
      </c>
      <c r="O204" s="40"/>
      <c r="P204" s="199">
        <f>O204*H204</f>
        <v>0</v>
      </c>
      <c r="Q204" s="199">
        <v>0.1295</v>
      </c>
      <c r="R204" s="199">
        <f>Q204*H204</f>
        <v>2.4864000000000002</v>
      </c>
      <c r="S204" s="199">
        <v>0</v>
      </c>
      <c r="T204" s="200">
        <f>S204*H204</f>
        <v>0</v>
      </c>
      <c r="AR204" s="22" t="s">
        <v>166</v>
      </c>
      <c r="AT204" s="22" t="s">
        <v>150</v>
      </c>
      <c r="AU204" s="22" t="s">
        <v>160</v>
      </c>
      <c r="AY204" s="22" t="s">
        <v>147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22" t="s">
        <v>83</v>
      </c>
      <c r="BK204" s="201">
        <f>ROUND(I204*H204,2)</f>
        <v>0</v>
      </c>
      <c r="BL204" s="22" t="s">
        <v>166</v>
      </c>
      <c r="BM204" s="22" t="s">
        <v>1546</v>
      </c>
    </row>
    <row r="205" spans="2:65" s="12" customFormat="1">
      <c r="B205" s="213"/>
      <c r="C205" s="214"/>
      <c r="D205" s="204" t="s">
        <v>186</v>
      </c>
      <c r="E205" s="215" t="s">
        <v>21</v>
      </c>
      <c r="F205" s="216" t="s">
        <v>1547</v>
      </c>
      <c r="G205" s="214"/>
      <c r="H205" s="217">
        <v>19.2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186</v>
      </c>
      <c r="AU205" s="223" t="s">
        <v>160</v>
      </c>
      <c r="AV205" s="12" t="s">
        <v>85</v>
      </c>
      <c r="AW205" s="12" t="s">
        <v>38</v>
      </c>
      <c r="AX205" s="12" t="s">
        <v>75</v>
      </c>
      <c r="AY205" s="223" t="s">
        <v>147</v>
      </c>
    </row>
    <row r="206" spans="2:65" s="1" customFormat="1" ht="16.5" customHeight="1">
      <c r="B206" s="39"/>
      <c r="C206" s="228" t="s">
        <v>356</v>
      </c>
      <c r="D206" s="228" t="s">
        <v>332</v>
      </c>
      <c r="E206" s="229" t="s">
        <v>1168</v>
      </c>
      <c r="F206" s="230" t="s">
        <v>1169</v>
      </c>
      <c r="G206" s="231" t="s">
        <v>312</v>
      </c>
      <c r="H206" s="232">
        <v>21.12</v>
      </c>
      <c r="I206" s="233"/>
      <c r="J206" s="234">
        <f>ROUND(I206*H206,2)</f>
        <v>0</v>
      </c>
      <c r="K206" s="230" t="s">
        <v>154</v>
      </c>
      <c r="L206" s="235"/>
      <c r="M206" s="236" t="s">
        <v>21</v>
      </c>
      <c r="N206" s="237" t="s">
        <v>46</v>
      </c>
      <c r="O206" s="40"/>
      <c r="P206" s="199">
        <f>O206*H206</f>
        <v>0</v>
      </c>
      <c r="Q206" s="199">
        <v>5.8000000000000003E-2</v>
      </c>
      <c r="R206" s="199">
        <f>Q206*H206</f>
        <v>1.22496</v>
      </c>
      <c r="S206" s="199">
        <v>0</v>
      </c>
      <c r="T206" s="200">
        <f>S206*H206</f>
        <v>0</v>
      </c>
      <c r="AR206" s="22" t="s">
        <v>182</v>
      </c>
      <c r="AT206" s="22" t="s">
        <v>332</v>
      </c>
      <c r="AU206" s="22" t="s">
        <v>160</v>
      </c>
      <c r="AY206" s="22" t="s">
        <v>147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22" t="s">
        <v>83</v>
      </c>
      <c r="BK206" s="201">
        <f>ROUND(I206*H206,2)</f>
        <v>0</v>
      </c>
      <c r="BL206" s="22" t="s">
        <v>166</v>
      </c>
      <c r="BM206" s="22" t="s">
        <v>1548</v>
      </c>
    </row>
    <row r="207" spans="2:65" s="11" customFormat="1">
      <c r="B207" s="202"/>
      <c r="C207" s="203"/>
      <c r="D207" s="204" t="s">
        <v>186</v>
      </c>
      <c r="E207" s="205" t="s">
        <v>21</v>
      </c>
      <c r="F207" s="206" t="s">
        <v>831</v>
      </c>
      <c r="G207" s="203"/>
      <c r="H207" s="205" t="s">
        <v>21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186</v>
      </c>
      <c r="AU207" s="212" t="s">
        <v>160</v>
      </c>
      <c r="AV207" s="11" t="s">
        <v>83</v>
      </c>
      <c r="AW207" s="11" t="s">
        <v>38</v>
      </c>
      <c r="AX207" s="11" t="s">
        <v>75</v>
      </c>
      <c r="AY207" s="212" t="s">
        <v>147</v>
      </c>
    </row>
    <row r="208" spans="2:65" s="12" customFormat="1">
      <c r="B208" s="213"/>
      <c r="C208" s="214"/>
      <c r="D208" s="204" t="s">
        <v>186</v>
      </c>
      <c r="E208" s="215" t="s">
        <v>21</v>
      </c>
      <c r="F208" s="216" t="s">
        <v>1549</v>
      </c>
      <c r="G208" s="214"/>
      <c r="H208" s="217">
        <v>19.2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186</v>
      </c>
      <c r="AU208" s="223" t="s">
        <v>160</v>
      </c>
      <c r="AV208" s="12" t="s">
        <v>85</v>
      </c>
      <c r="AW208" s="12" t="s">
        <v>38</v>
      </c>
      <c r="AX208" s="12" t="s">
        <v>75</v>
      </c>
      <c r="AY208" s="223" t="s">
        <v>147</v>
      </c>
    </row>
    <row r="209" spans="2:65" s="12" customFormat="1">
      <c r="B209" s="213"/>
      <c r="C209" s="214"/>
      <c r="D209" s="204" t="s">
        <v>186</v>
      </c>
      <c r="E209" s="214"/>
      <c r="F209" s="216" t="s">
        <v>1550</v>
      </c>
      <c r="G209" s="214"/>
      <c r="H209" s="217">
        <v>21.12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AT209" s="223" t="s">
        <v>186</v>
      </c>
      <c r="AU209" s="223" t="s">
        <v>160</v>
      </c>
      <c r="AV209" s="12" t="s">
        <v>85</v>
      </c>
      <c r="AW209" s="12" t="s">
        <v>6</v>
      </c>
      <c r="AX209" s="12" t="s">
        <v>83</v>
      </c>
      <c r="AY209" s="223" t="s">
        <v>147</v>
      </c>
    </row>
    <row r="210" spans="2:65" s="10" customFormat="1" ht="22.35" customHeight="1">
      <c r="B210" s="174"/>
      <c r="C210" s="175"/>
      <c r="D210" s="176" t="s">
        <v>74</v>
      </c>
      <c r="E210" s="188" t="s">
        <v>326</v>
      </c>
      <c r="F210" s="188" t="s">
        <v>327</v>
      </c>
      <c r="G210" s="175"/>
      <c r="H210" s="175"/>
      <c r="I210" s="178"/>
      <c r="J210" s="189">
        <f>BK210</f>
        <v>0</v>
      </c>
      <c r="K210" s="175"/>
      <c r="L210" s="180"/>
      <c r="M210" s="181"/>
      <c r="N210" s="182"/>
      <c r="O210" s="182"/>
      <c r="P210" s="183">
        <f>SUM(P211:P217)</f>
        <v>0</v>
      </c>
      <c r="Q210" s="182"/>
      <c r="R210" s="183">
        <f>SUM(R211:R217)</f>
        <v>0.43831500000000001</v>
      </c>
      <c r="S210" s="182"/>
      <c r="T210" s="184">
        <f>SUM(T211:T217)</f>
        <v>0</v>
      </c>
      <c r="AR210" s="185" t="s">
        <v>83</v>
      </c>
      <c r="AT210" s="186" t="s">
        <v>74</v>
      </c>
      <c r="AU210" s="186" t="s">
        <v>85</v>
      </c>
      <c r="AY210" s="185" t="s">
        <v>147</v>
      </c>
      <c r="BK210" s="187">
        <f>SUM(BK211:BK217)</f>
        <v>0</v>
      </c>
    </row>
    <row r="211" spans="2:65" s="1" customFormat="1" ht="25.5" customHeight="1">
      <c r="B211" s="39"/>
      <c r="C211" s="190" t="s">
        <v>595</v>
      </c>
      <c r="D211" s="190" t="s">
        <v>150</v>
      </c>
      <c r="E211" s="191" t="s">
        <v>849</v>
      </c>
      <c r="F211" s="192" t="s">
        <v>850</v>
      </c>
      <c r="G211" s="193" t="s">
        <v>312</v>
      </c>
      <c r="H211" s="194">
        <v>1.5</v>
      </c>
      <c r="I211" s="195"/>
      <c r="J211" s="196">
        <f>ROUND(I211*H211,2)</f>
        <v>0</v>
      </c>
      <c r="K211" s="192" t="s">
        <v>154</v>
      </c>
      <c r="L211" s="59"/>
      <c r="M211" s="197" t="s">
        <v>21</v>
      </c>
      <c r="N211" s="198" t="s">
        <v>46</v>
      </c>
      <c r="O211" s="40"/>
      <c r="P211" s="199">
        <f>O211*H211</f>
        <v>0</v>
      </c>
      <c r="Q211" s="199">
        <v>0.29221000000000003</v>
      </c>
      <c r="R211" s="199">
        <f>Q211*H211</f>
        <v>0.43831500000000001</v>
      </c>
      <c r="S211" s="199">
        <v>0</v>
      </c>
      <c r="T211" s="200">
        <f>S211*H211</f>
        <v>0</v>
      </c>
      <c r="AR211" s="22" t="s">
        <v>166</v>
      </c>
      <c r="AT211" s="22" t="s">
        <v>150</v>
      </c>
      <c r="AU211" s="22" t="s">
        <v>160</v>
      </c>
      <c r="AY211" s="22" t="s">
        <v>147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22" t="s">
        <v>83</v>
      </c>
      <c r="BK211" s="201">
        <f>ROUND(I211*H211,2)</f>
        <v>0</v>
      </c>
      <c r="BL211" s="22" t="s">
        <v>166</v>
      </c>
      <c r="BM211" s="22" t="s">
        <v>1551</v>
      </c>
    </row>
    <row r="212" spans="2:65" s="1" customFormat="1" ht="16.5" customHeight="1">
      <c r="B212" s="39"/>
      <c r="C212" s="228" t="s">
        <v>600</v>
      </c>
      <c r="D212" s="228" t="s">
        <v>332</v>
      </c>
      <c r="E212" s="229" t="s">
        <v>1552</v>
      </c>
      <c r="F212" s="230" t="s">
        <v>855</v>
      </c>
      <c r="G212" s="231" t="s">
        <v>323</v>
      </c>
      <c r="H212" s="232">
        <v>2</v>
      </c>
      <c r="I212" s="233"/>
      <c r="J212" s="234">
        <f>ROUND(I212*H212,2)</f>
        <v>0</v>
      </c>
      <c r="K212" s="230" t="s">
        <v>21</v>
      </c>
      <c r="L212" s="235"/>
      <c r="M212" s="236" t="s">
        <v>21</v>
      </c>
      <c r="N212" s="237" t="s">
        <v>46</v>
      </c>
      <c r="O212" s="40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AR212" s="22" t="s">
        <v>182</v>
      </c>
      <c r="AT212" s="22" t="s">
        <v>332</v>
      </c>
      <c r="AU212" s="22" t="s">
        <v>160</v>
      </c>
      <c r="AY212" s="22" t="s">
        <v>147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22" t="s">
        <v>83</v>
      </c>
      <c r="BK212" s="201">
        <f>ROUND(I212*H212,2)</f>
        <v>0</v>
      </c>
      <c r="BL212" s="22" t="s">
        <v>166</v>
      </c>
      <c r="BM212" s="22" t="s">
        <v>1553</v>
      </c>
    </row>
    <row r="213" spans="2:65" s="12" customFormat="1">
      <c r="B213" s="213"/>
      <c r="C213" s="214"/>
      <c r="D213" s="204" t="s">
        <v>186</v>
      </c>
      <c r="E213" s="215" t="s">
        <v>21</v>
      </c>
      <c r="F213" s="216" t="s">
        <v>85</v>
      </c>
      <c r="G213" s="214"/>
      <c r="H213" s="217">
        <v>2</v>
      </c>
      <c r="I213" s="218"/>
      <c r="J213" s="214"/>
      <c r="K213" s="214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186</v>
      </c>
      <c r="AU213" s="223" t="s">
        <v>160</v>
      </c>
      <c r="AV213" s="12" t="s">
        <v>85</v>
      </c>
      <c r="AW213" s="12" t="s">
        <v>38</v>
      </c>
      <c r="AX213" s="12" t="s">
        <v>75</v>
      </c>
      <c r="AY213" s="223" t="s">
        <v>147</v>
      </c>
    </row>
    <row r="214" spans="2:65" s="1" customFormat="1" ht="16.5" customHeight="1">
      <c r="B214" s="39"/>
      <c r="C214" s="228" t="s">
        <v>618</v>
      </c>
      <c r="D214" s="228" t="s">
        <v>332</v>
      </c>
      <c r="E214" s="229" t="s">
        <v>1554</v>
      </c>
      <c r="F214" s="230" t="s">
        <v>860</v>
      </c>
      <c r="G214" s="231" t="s">
        <v>323</v>
      </c>
      <c r="H214" s="232">
        <v>1</v>
      </c>
      <c r="I214" s="233"/>
      <c r="J214" s="234">
        <f>ROUND(I214*H214,2)</f>
        <v>0</v>
      </c>
      <c r="K214" s="230" t="s">
        <v>21</v>
      </c>
      <c r="L214" s="235"/>
      <c r="M214" s="236" t="s">
        <v>21</v>
      </c>
      <c r="N214" s="237" t="s">
        <v>46</v>
      </c>
      <c r="O214" s="40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AR214" s="22" t="s">
        <v>182</v>
      </c>
      <c r="AT214" s="22" t="s">
        <v>332</v>
      </c>
      <c r="AU214" s="22" t="s">
        <v>160</v>
      </c>
      <c r="AY214" s="22" t="s">
        <v>147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22" t="s">
        <v>83</v>
      </c>
      <c r="BK214" s="201">
        <f>ROUND(I214*H214,2)</f>
        <v>0</v>
      </c>
      <c r="BL214" s="22" t="s">
        <v>166</v>
      </c>
      <c r="BM214" s="22" t="s">
        <v>1555</v>
      </c>
    </row>
    <row r="215" spans="2:65" s="1" customFormat="1" ht="25.5" customHeight="1">
      <c r="B215" s="39"/>
      <c r="C215" s="228" t="s">
        <v>636</v>
      </c>
      <c r="D215" s="228" t="s">
        <v>332</v>
      </c>
      <c r="E215" s="229" t="s">
        <v>1556</v>
      </c>
      <c r="F215" s="230" t="s">
        <v>1557</v>
      </c>
      <c r="G215" s="231" t="s">
        <v>323</v>
      </c>
      <c r="H215" s="232">
        <v>1</v>
      </c>
      <c r="I215" s="233"/>
      <c r="J215" s="234">
        <f>ROUND(I215*H215,2)</f>
        <v>0</v>
      </c>
      <c r="K215" s="230" t="s">
        <v>21</v>
      </c>
      <c r="L215" s="235"/>
      <c r="M215" s="236" t="s">
        <v>21</v>
      </c>
      <c r="N215" s="237" t="s">
        <v>46</v>
      </c>
      <c r="O215" s="40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AR215" s="22" t="s">
        <v>182</v>
      </c>
      <c r="AT215" s="22" t="s">
        <v>332</v>
      </c>
      <c r="AU215" s="22" t="s">
        <v>160</v>
      </c>
      <c r="AY215" s="22" t="s">
        <v>147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2" t="s">
        <v>83</v>
      </c>
      <c r="BK215" s="201">
        <f>ROUND(I215*H215,2)</f>
        <v>0</v>
      </c>
      <c r="BL215" s="22" t="s">
        <v>166</v>
      </c>
      <c r="BM215" s="22" t="s">
        <v>1558</v>
      </c>
    </row>
    <row r="216" spans="2:65" s="1" customFormat="1" ht="25.5" customHeight="1">
      <c r="B216" s="39"/>
      <c r="C216" s="228" t="s">
        <v>643</v>
      </c>
      <c r="D216" s="228" t="s">
        <v>332</v>
      </c>
      <c r="E216" s="229" t="s">
        <v>1559</v>
      </c>
      <c r="F216" s="230" t="s">
        <v>1560</v>
      </c>
      <c r="G216" s="231" t="s">
        <v>323</v>
      </c>
      <c r="H216" s="232">
        <v>1</v>
      </c>
      <c r="I216" s="233"/>
      <c r="J216" s="234">
        <f>ROUND(I216*H216,2)</f>
        <v>0</v>
      </c>
      <c r="K216" s="230" t="s">
        <v>21</v>
      </c>
      <c r="L216" s="235"/>
      <c r="M216" s="236" t="s">
        <v>21</v>
      </c>
      <c r="N216" s="237" t="s">
        <v>46</v>
      </c>
      <c r="O216" s="40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AR216" s="22" t="s">
        <v>182</v>
      </c>
      <c r="AT216" s="22" t="s">
        <v>332</v>
      </c>
      <c r="AU216" s="22" t="s">
        <v>160</v>
      </c>
      <c r="AY216" s="22" t="s">
        <v>147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22" t="s">
        <v>83</v>
      </c>
      <c r="BK216" s="201">
        <f>ROUND(I216*H216,2)</f>
        <v>0</v>
      </c>
      <c r="BL216" s="22" t="s">
        <v>166</v>
      </c>
      <c r="BM216" s="22" t="s">
        <v>1561</v>
      </c>
    </row>
    <row r="217" spans="2:65" s="1" customFormat="1" ht="16.5" customHeight="1">
      <c r="B217" s="39"/>
      <c r="C217" s="228" t="s">
        <v>659</v>
      </c>
      <c r="D217" s="228" t="s">
        <v>332</v>
      </c>
      <c r="E217" s="229" t="s">
        <v>1562</v>
      </c>
      <c r="F217" s="230" t="s">
        <v>874</v>
      </c>
      <c r="G217" s="231" t="s">
        <v>323</v>
      </c>
      <c r="H217" s="232">
        <v>2</v>
      </c>
      <c r="I217" s="233"/>
      <c r="J217" s="234">
        <f>ROUND(I217*H217,2)</f>
        <v>0</v>
      </c>
      <c r="K217" s="230" t="s">
        <v>21</v>
      </c>
      <c r="L217" s="235"/>
      <c r="M217" s="236" t="s">
        <v>21</v>
      </c>
      <c r="N217" s="237" t="s">
        <v>46</v>
      </c>
      <c r="O217" s="4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22" t="s">
        <v>182</v>
      </c>
      <c r="AT217" s="22" t="s">
        <v>332</v>
      </c>
      <c r="AU217" s="22" t="s">
        <v>160</v>
      </c>
      <c r="AY217" s="22" t="s">
        <v>147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2" t="s">
        <v>83</v>
      </c>
      <c r="BK217" s="201">
        <f>ROUND(I217*H217,2)</f>
        <v>0</v>
      </c>
      <c r="BL217" s="22" t="s">
        <v>166</v>
      </c>
      <c r="BM217" s="22" t="s">
        <v>1563</v>
      </c>
    </row>
    <row r="218" spans="2:65" s="10" customFormat="1" ht="29.85" customHeight="1">
      <c r="B218" s="174"/>
      <c r="C218" s="175"/>
      <c r="D218" s="176" t="s">
        <v>74</v>
      </c>
      <c r="E218" s="188" t="s">
        <v>336</v>
      </c>
      <c r="F218" s="188" t="s">
        <v>337</v>
      </c>
      <c r="G218" s="175"/>
      <c r="H218" s="175"/>
      <c r="I218" s="178"/>
      <c r="J218" s="189">
        <f>BK218</f>
        <v>0</v>
      </c>
      <c r="K218" s="175"/>
      <c r="L218" s="180"/>
      <c r="M218" s="181"/>
      <c r="N218" s="182"/>
      <c r="O218" s="182"/>
      <c r="P218" s="183">
        <f>P219</f>
        <v>0</v>
      </c>
      <c r="Q218" s="182"/>
      <c r="R218" s="183">
        <f>R219</f>
        <v>0</v>
      </c>
      <c r="S218" s="182"/>
      <c r="T218" s="184">
        <f>T219</f>
        <v>0</v>
      </c>
      <c r="AR218" s="185" t="s">
        <v>83</v>
      </c>
      <c r="AT218" s="186" t="s">
        <v>74</v>
      </c>
      <c r="AU218" s="186" t="s">
        <v>83</v>
      </c>
      <c r="AY218" s="185" t="s">
        <v>147</v>
      </c>
      <c r="BK218" s="187">
        <f>BK219</f>
        <v>0</v>
      </c>
    </row>
    <row r="219" spans="2:65" s="1" customFormat="1" ht="25.5" customHeight="1">
      <c r="B219" s="39"/>
      <c r="C219" s="190" t="s">
        <v>673</v>
      </c>
      <c r="D219" s="190" t="s">
        <v>150</v>
      </c>
      <c r="E219" s="191" t="s">
        <v>1564</v>
      </c>
      <c r="F219" s="192" t="s">
        <v>1565</v>
      </c>
      <c r="G219" s="193" t="s">
        <v>250</v>
      </c>
      <c r="H219" s="194">
        <v>23.975000000000001</v>
      </c>
      <c r="I219" s="195"/>
      <c r="J219" s="196">
        <f>ROUND(I219*H219,2)</f>
        <v>0</v>
      </c>
      <c r="K219" s="192" t="s">
        <v>154</v>
      </c>
      <c r="L219" s="59"/>
      <c r="M219" s="197" t="s">
        <v>21</v>
      </c>
      <c r="N219" s="224" t="s">
        <v>46</v>
      </c>
      <c r="O219" s="225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AR219" s="22" t="s">
        <v>166</v>
      </c>
      <c r="AT219" s="22" t="s">
        <v>150</v>
      </c>
      <c r="AU219" s="22" t="s">
        <v>85</v>
      </c>
      <c r="AY219" s="22" t="s">
        <v>147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22" t="s">
        <v>83</v>
      </c>
      <c r="BK219" s="201">
        <f>ROUND(I219*H219,2)</f>
        <v>0</v>
      </c>
      <c r="BL219" s="22" t="s">
        <v>166</v>
      </c>
      <c r="BM219" s="22" t="s">
        <v>1566</v>
      </c>
    </row>
    <row r="220" spans="2:65" s="1" customFormat="1" ht="6.95" customHeight="1">
      <c r="B220" s="54"/>
      <c r="C220" s="55"/>
      <c r="D220" s="55"/>
      <c r="E220" s="55"/>
      <c r="F220" s="55"/>
      <c r="G220" s="55"/>
      <c r="H220" s="55"/>
      <c r="I220" s="137"/>
      <c r="J220" s="55"/>
      <c r="K220" s="55"/>
      <c r="L220" s="59"/>
    </row>
  </sheetData>
  <sheetProtection algorithmName="SHA-512" hashValue="1pnSLkZ+YYkjtuNG/WOll9N7bBG6j+W3oszuiao+vxQRuBnHyrPfGtZKA+6UmNz0FegaHUV4ZRJ0vrYAaca18Q==" saltValue="u0sCYHIlIJIoELcWAcCgszeLEu7CCiEcnNnnW/6uGffOPNSZPyxHLXzSyO9QjrwdTMgc75gzNH9byLaNiqEidA==" spinCount="100000" sheet="1" objects="1" scenarios="1" formatColumns="0" formatRows="0" autoFilter="0"/>
  <autoFilter ref="C94:K219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112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1567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16.5" customHeight="1">
      <c r="B24" s="119"/>
      <c r="C24" s="120"/>
      <c r="D24" s="120"/>
      <c r="E24" s="326" t="s">
        <v>21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ROUND(J78,2)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ROUND(SUM(BE78:BE81), 2)</f>
        <v>0</v>
      </c>
      <c r="G30" s="40"/>
      <c r="H30" s="40"/>
      <c r="I30" s="129">
        <v>0.21</v>
      </c>
      <c r="J30" s="128">
        <f>ROUND(ROUND((SUM(BE78:BE81)),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ROUND(SUM(BF78:BF81), 2)</f>
        <v>0</v>
      </c>
      <c r="G31" s="40"/>
      <c r="H31" s="40"/>
      <c r="I31" s="129">
        <v>0.15</v>
      </c>
      <c r="J31" s="128">
        <f>ROUND(ROUND((SUM(BF78:BF81)),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ROUND(SUM(BG78:BG81),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ROUND(SUM(BH78:BH81),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ROUND(SUM(BI78:BI81),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10 - Umělé osvětlení sportoviště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J78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1568</v>
      </c>
      <c r="E57" s="150"/>
      <c r="F57" s="150"/>
      <c r="G57" s="150"/>
      <c r="H57" s="150"/>
      <c r="I57" s="151"/>
      <c r="J57" s="152">
        <f>J79</f>
        <v>0</v>
      </c>
      <c r="K57" s="153"/>
    </row>
    <row r="58" spans="2:47" s="8" customFormat="1" ht="19.899999999999999" customHeight="1">
      <c r="B58" s="154"/>
      <c r="C58" s="155"/>
      <c r="D58" s="156" t="s">
        <v>1569</v>
      </c>
      <c r="E58" s="157"/>
      <c r="F58" s="157"/>
      <c r="G58" s="157"/>
      <c r="H58" s="157"/>
      <c r="I58" s="158"/>
      <c r="J58" s="159">
        <f>J80</f>
        <v>0</v>
      </c>
      <c r="K58" s="160"/>
    </row>
    <row r="59" spans="2:47" s="1" customFormat="1" ht="21.75" customHeight="1">
      <c r="B59" s="39"/>
      <c r="C59" s="40"/>
      <c r="D59" s="40"/>
      <c r="E59" s="40"/>
      <c r="F59" s="40"/>
      <c r="G59" s="40"/>
      <c r="H59" s="40"/>
      <c r="I59" s="116"/>
      <c r="J59" s="40"/>
      <c r="K59" s="4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7"/>
      <c r="J60" s="55"/>
      <c r="K60" s="5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40"/>
      <c r="J64" s="58"/>
      <c r="K64" s="58"/>
      <c r="L64" s="59"/>
    </row>
    <row r="65" spans="2:63" s="1" customFormat="1" ht="36.950000000000003" customHeight="1">
      <c r="B65" s="39"/>
      <c r="C65" s="60" t="s">
        <v>130</v>
      </c>
      <c r="D65" s="61"/>
      <c r="E65" s="61"/>
      <c r="F65" s="61"/>
      <c r="G65" s="61"/>
      <c r="H65" s="61"/>
      <c r="I65" s="161"/>
      <c r="J65" s="61"/>
      <c r="K65" s="61"/>
      <c r="L65" s="59"/>
    </row>
    <row r="66" spans="2:63" s="1" customFormat="1" ht="6.95" customHeight="1">
      <c r="B66" s="39"/>
      <c r="C66" s="61"/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14.45" customHeight="1">
      <c r="B67" s="39"/>
      <c r="C67" s="63" t="s">
        <v>18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16.5" customHeight="1">
      <c r="B68" s="39"/>
      <c r="C68" s="61"/>
      <c r="D68" s="61"/>
      <c r="E68" s="358" t="str">
        <f>E7</f>
        <v>Sportovní areál Načeradec</v>
      </c>
      <c r="F68" s="359"/>
      <c r="G68" s="359"/>
      <c r="H68" s="359"/>
      <c r="I68" s="161"/>
      <c r="J68" s="61"/>
      <c r="K68" s="61"/>
      <c r="L68" s="59"/>
    </row>
    <row r="69" spans="2:63" s="1" customFormat="1" ht="14.45" customHeight="1">
      <c r="B69" s="39"/>
      <c r="C69" s="63" t="s">
        <v>119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17.25" customHeight="1">
      <c r="B70" s="39"/>
      <c r="C70" s="61"/>
      <c r="D70" s="61"/>
      <c r="E70" s="353" t="str">
        <f>E9</f>
        <v>SO 10 - Umělé osvětlení sportoviště</v>
      </c>
      <c r="F70" s="360"/>
      <c r="G70" s="360"/>
      <c r="H70" s="360"/>
      <c r="I70" s="161"/>
      <c r="J70" s="61"/>
      <c r="K70" s="61"/>
      <c r="L70" s="59"/>
    </row>
    <row r="71" spans="2:63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8" customHeight="1">
      <c r="B72" s="39"/>
      <c r="C72" s="63" t="s">
        <v>23</v>
      </c>
      <c r="D72" s="61"/>
      <c r="E72" s="61"/>
      <c r="F72" s="162" t="str">
        <f>F12</f>
        <v>Načeradec</v>
      </c>
      <c r="G72" s="61"/>
      <c r="H72" s="61"/>
      <c r="I72" s="163" t="s">
        <v>25</v>
      </c>
      <c r="J72" s="71" t="str">
        <f>IF(J12="","",J12)</f>
        <v>3. 4. 2019</v>
      </c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 ht="15">
      <c r="B74" s="39"/>
      <c r="C74" s="63" t="s">
        <v>27</v>
      </c>
      <c r="D74" s="61"/>
      <c r="E74" s="61"/>
      <c r="F74" s="162" t="str">
        <f>E15</f>
        <v>Městys Načeradec</v>
      </c>
      <c r="G74" s="61"/>
      <c r="H74" s="61"/>
      <c r="I74" s="163" t="s">
        <v>35</v>
      </c>
      <c r="J74" s="162" t="str">
        <f>E21</f>
        <v>Ing. Jaroslav Čepický</v>
      </c>
      <c r="K74" s="61"/>
      <c r="L74" s="59"/>
    </row>
    <row r="75" spans="2:63" s="1" customFormat="1" ht="14.45" customHeight="1">
      <c r="B75" s="39"/>
      <c r="C75" s="63" t="s">
        <v>33</v>
      </c>
      <c r="D75" s="61"/>
      <c r="E75" s="61"/>
      <c r="F75" s="162" t="str">
        <f>IF(E18="","",E18)</f>
        <v/>
      </c>
      <c r="G75" s="61"/>
      <c r="H75" s="61"/>
      <c r="I75" s="161"/>
      <c r="J75" s="61"/>
      <c r="K75" s="61"/>
      <c r="L75" s="59"/>
    </row>
    <row r="76" spans="2:63" s="1" customFormat="1" ht="10.3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63" s="9" customFormat="1" ht="29.25" customHeight="1">
      <c r="B77" s="164"/>
      <c r="C77" s="165" t="s">
        <v>131</v>
      </c>
      <c r="D77" s="166" t="s">
        <v>60</v>
      </c>
      <c r="E77" s="166" t="s">
        <v>56</v>
      </c>
      <c r="F77" s="166" t="s">
        <v>132</v>
      </c>
      <c r="G77" s="166" t="s">
        <v>133</v>
      </c>
      <c r="H77" s="166" t="s">
        <v>134</v>
      </c>
      <c r="I77" s="167" t="s">
        <v>135</v>
      </c>
      <c r="J77" s="166" t="s">
        <v>123</v>
      </c>
      <c r="K77" s="168" t="s">
        <v>136</v>
      </c>
      <c r="L77" s="169"/>
      <c r="M77" s="79" t="s">
        <v>137</v>
      </c>
      <c r="N77" s="80" t="s">
        <v>45</v>
      </c>
      <c r="O77" s="80" t="s">
        <v>138</v>
      </c>
      <c r="P77" s="80" t="s">
        <v>139</v>
      </c>
      <c r="Q77" s="80" t="s">
        <v>140</v>
      </c>
      <c r="R77" s="80" t="s">
        <v>141</v>
      </c>
      <c r="S77" s="80" t="s">
        <v>142</v>
      </c>
      <c r="T77" s="81" t="s">
        <v>143</v>
      </c>
    </row>
    <row r="78" spans="2:63" s="1" customFormat="1" ht="29.25" customHeight="1">
      <c r="B78" s="39"/>
      <c r="C78" s="85" t="s">
        <v>124</v>
      </c>
      <c r="D78" s="61"/>
      <c r="E78" s="61"/>
      <c r="F78" s="61"/>
      <c r="G78" s="61"/>
      <c r="H78" s="61"/>
      <c r="I78" s="161"/>
      <c r="J78" s="170">
        <f>BK78</f>
        <v>0</v>
      </c>
      <c r="K78" s="61"/>
      <c r="L78" s="59"/>
      <c r="M78" s="82"/>
      <c r="N78" s="83"/>
      <c r="O78" s="83"/>
      <c r="P78" s="171">
        <f>P79</f>
        <v>0</v>
      </c>
      <c r="Q78" s="83"/>
      <c r="R78" s="171">
        <f>R79</f>
        <v>0</v>
      </c>
      <c r="S78" s="83"/>
      <c r="T78" s="172">
        <f>T79</f>
        <v>0</v>
      </c>
      <c r="AT78" s="22" t="s">
        <v>74</v>
      </c>
      <c r="AU78" s="22" t="s">
        <v>125</v>
      </c>
      <c r="BK78" s="173">
        <f>BK79</f>
        <v>0</v>
      </c>
    </row>
    <row r="79" spans="2:63" s="10" customFormat="1" ht="37.35" customHeight="1">
      <c r="B79" s="174"/>
      <c r="C79" s="175"/>
      <c r="D79" s="176" t="s">
        <v>74</v>
      </c>
      <c r="E79" s="177" t="s">
        <v>332</v>
      </c>
      <c r="F79" s="177" t="s">
        <v>1570</v>
      </c>
      <c r="G79" s="175"/>
      <c r="H79" s="175"/>
      <c r="I79" s="178"/>
      <c r="J79" s="179">
        <f>BK79</f>
        <v>0</v>
      </c>
      <c r="K79" s="175"/>
      <c r="L79" s="180"/>
      <c r="M79" s="181"/>
      <c r="N79" s="182"/>
      <c r="O79" s="182"/>
      <c r="P79" s="183">
        <f>P80</f>
        <v>0</v>
      </c>
      <c r="Q79" s="182"/>
      <c r="R79" s="183">
        <f>R80</f>
        <v>0</v>
      </c>
      <c r="S79" s="182"/>
      <c r="T79" s="184">
        <f>T80</f>
        <v>0</v>
      </c>
      <c r="AR79" s="185" t="s">
        <v>160</v>
      </c>
      <c r="AT79" s="186" t="s">
        <v>74</v>
      </c>
      <c r="AU79" s="186" t="s">
        <v>75</v>
      </c>
      <c r="AY79" s="185" t="s">
        <v>147</v>
      </c>
      <c r="BK79" s="187">
        <f>BK80</f>
        <v>0</v>
      </c>
    </row>
    <row r="80" spans="2:63" s="10" customFormat="1" ht="19.899999999999999" customHeight="1">
      <c r="B80" s="174"/>
      <c r="C80" s="175"/>
      <c r="D80" s="176" t="s">
        <v>74</v>
      </c>
      <c r="E80" s="188" t="s">
        <v>1571</v>
      </c>
      <c r="F80" s="188" t="s">
        <v>1572</v>
      </c>
      <c r="G80" s="175"/>
      <c r="H80" s="175"/>
      <c r="I80" s="178"/>
      <c r="J80" s="189">
        <f>BK80</f>
        <v>0</v>
      </c>
      <c r="K80" s="175"/>
      <c r="L80" s="180"/>
      <c r="M80" s="181"/>
      <c r="N80" s="182"/>
      <c r="O80" s="182"/>
      <c r="P80" s="183">
        <f>P81</f>
        <v>0</v>
      </c>
      <c r="Q80" s="182"/>
      <c r="R80" s="183">
        <f>R81</f>
        <v>0</v>
      </c>
      <c r="S80" s="182"/>
      <c r="T80" s="184">
        <f>T81</f>
        <v>0</v>
      </c>
      <c r="AR80" s="185" t="s">
        <v>160</v>
      </c>
      <c r="AT80" s="186" t="s">
        <v>74</v>
      </c>
      <c r="AU80" s="186" t="s">
        <v>83</v>
      </c>
      <c r="AY80" s="185" t="s">
        <v>147</v>
      </c>
      <c r="BK80" s="187">
        <f>BK81</f>
        <v>0</v>
      </c>
    </row>
    <row r="81" spans="2:65" s="1" customFormat="1" ht="25.5" customHeight="1">
      <c r="B81" s="39"/>
      <c r="C81" s="190" t="s">
        <v>83</v>
      </c>
      <c r="D81" s="190" t="s">
        <v>150</v>
      </c>
      <c r="E81" s="191" t="s">
        <v>1573</v>
      </c>
      <c r="F81" s="192" t="s">
        <v>1574</v>
      </c>
      <c r="G81" s="193" t="s">
        <v>811</v>
      </c>
      <c r="H81" s="194">
        <v>1</v>
      </c>
      <c r="I81" s="195"/>
      <c r="J81" s="196">
        <f>ROUND(I81*H81,2)</f>
        <v>0</v>
      </c>
      <c r="K81" s="192" t="s">
        <v>21</v>
      </c>
      <c r="L81" s="59"/>
      <c r="M81" s="197" t="s">
        <v>21</v>
      </c>
      <c r="N81" s="224" t="s">
        <v>46</v>
      </c>
      <c r="O81" s="225"/>
      <c r="P81" s="226">
        <f>O81*H81</f>
        <v>0</v>
      </c>
      <c r="Q81" s="226">
        <v>0</v>
      </c>
      <c r="R81" s="226">
        <f>Q81*H81</f>
        <v>0</v>
      </c>
      <c r="S81" s="226">
        <v>0</v>
      </c>
      <c r="T81" s="227">
        <f>S81*H81</f>
        <v>0</v>
      </c>
      <c r="AR81" s="22" t="s">
        <v>790</v>
      </c>
      <c r="AT81" s="22" t="s">
        <v>150</v>
      </c>
      <c r="AU81" s="22" t="s">
        <v>85</v>
      </c>
      <c r="AY81" s="22" t="s">
        <v>147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2" t="s">
        <v>83</v>
      </c>
      <c r="BK81" s="201">
        <f>ROUND(I81*H81,2)</f>
        <v>0</v>
      </c>
      <c r="BL81" s="22" t="s">
        <v>790</v>
      </c>
      <c r="BM81" s="22" t="s">
        <v>1575</v>
      </c>
    </row>
    <row r="82" spans="2:65" s="1" customFormat="1" ht="6.95" customHeight="1">
      <c r="B82" s="54"/>
      <c r="C82" s="55"/>
      <c r="D82" s="55"/>
      <c r="E82" s="55"/>
      <c r="F82" s="55"/>
      <c r="G82" s="55"/>
      <c r="H82" s="55"/>
      <c r="I82" s="137"/>
      <c r="J82" s="55"/>
      <c r="K82" s="55"/>
      <c r="L82" s="59"/>
    </row>
  </sheetData>
  <sheetProtection algorithmName="SHA-512" hashValue="5cYxMr41NIsemNJLIb7xjfq5Ef46bhnYJLl5bzfkWYlChQ3mZPKaANpcJ1BzHLzrHMRUnn0AS5wIAwnfDDB/Uw==" saltValue="pM6/4CopV0KeaQ4zfopl1z42FhHKtH6jK9X/i68gXVjkRwwavgFamRx90bZYcWcjK4nZQZ0NtP9nZClNKpRTrw==" spinCount="100000" sheet="1" objects="1" scenarios="1" formatColumns="0" formatRows="0" autoFilter="0"/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66" t="s">
        <v>1576</v>
      </c>
      <c r="D3" s="366"/>
      <c r="E3" s="366"/>
      <c r="F3" s="366"/>
      <c r="G3" s="366"/>
      <c r="H3" s="366"/>
      <c r="I3" s="366"/>
      <c r="J3" s="366"/>
      <c r="K3" s="246"/>
    </row>
    <row r="4" spans="2:11" ht="25.5" customHeight="1">
      <c r="B4" s="247"/>
      <c r="C4" s="373" t="s">
        <v>1577</v>
      </c>
      <c r="D4" s="373"/>
      <c r="E4" s="373"/>
      <c r="F4" s="373"/>
      <c r="G4" s="373"/>
      <c r="H4" s="373"/>
      <c r="I4" s="373"/>
      <c r="J4" s="373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9" t="s">
        <v>1578</v>
      </c>
      <c r="D6" s="369"/>
      <c r="E6" s="369"/>
      <c r="F6" s="369"/>
      <c r="G6" s="369"/>
      <c r="H6" s="369"/>
      <c r="I6" s="369"/>
      <c r="J6" s="369"/>
      <c r="K6" s="248"/>
    </row>
    <row r="7" spans="2:11" ht="15" customHeight="1">
      <c r="B7" s="251"/>
      <c r="C7" s="369" t="s">
        <v>1579</v>
      </c>
      <c r="D7" s="369"/>
      <c r="E7" s="369"/>
      <c r="F7" s="369"/>
      <c r="G7" s="369"/>
      <c r="H7" s="369"/>
      <c r="I7" s="369"/>
      <c r="J7" s="369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9" t="s">
        <v>1580</v>
      </c>
      <c r="D9" s="369"/>
      <c r="E9" s="369"/>
      <c r="F9" s="369"/>
      <c r="G9" s="369"/>
      <c r="H9" s="369"/>
      <c r="I9" s="369"/>
      <c r="J9" s="369"/>
      <c r="K9" s="248"/>
    </row>
    <row r="10" spans="2:11" ht="15" customHeight="1">
      <c r="B10" s="251"/>
      <c r="C10" s="250"/>
      <c r="D10" s="369" t="s">
        <v>1581</v>
      </c>
      <c r="E10" s="369"/>
      <c r="F10" s="369"/>
      <c r="G10" s="369"/>
      <c r="H10" s="369"/>
      <c r="I10" s="369"/>
      <c r="J10" s="369"/>
      <c r="K10" s="248"/>
    </row>
    <row r="11" spans="2:11" ht="15" customHeight="1">
      <c r="B11" s="251"/>
      <c r="C11" s="252"/>
      <c r="D11" s="369" t="s">
        <v>1582</v>
      </c>
      <c r="E11" s="369"/>
      <c r="F11" s="369"/>
      <c r="G11" s="369"/>
      <c r="H11" s="369"/>
      <c r="I11" s="369"/>
      <c r="J11" s="369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9" t="s">
        <v>1583</v>
      </c>
      <c r="E13" s="369"/>
      <c r="F13" s="369"/>
      <c r="G13" s="369"/>
      <c r="H13" s="369"/>
      <c r="I13" s="369"/>
      <c r="J13" s="369"/>
      <c r="K13" s="248"/>
    </row>
    <row r="14" spans="2:11" ht="15" customHeight="1">
      <c r="B14" s="251"/>
      <c r="C14" s="252"/>
      <c r="D14" s="369" t="s">
        <v>1584</v>
      </c>
      <c r="E14" s="369"/>
      <c r="F14" s="369"/>
      <c r="G14" s="369"/>
      <c r="H14" s="369"/>
      <c r="I14" s="369"/>
      <c r="J14" s="369"/>
      <c r="K14" s="248"/>
    </row>
    <row r="15" spans="2:11" ht="15" customHeight="1">
      <c r="B15" s="251"/>
      <c r="C15" s="252"/>
      <c r="D15" s="369" t="s">
        <v>1585</v>
      </c>
      <c r="E15" s="369"/>
      <c r="F15" s="369"/>
      <c r="G15" s="369"/>
      <c r="H15" s="369"/>
      <c r="I15" s="369"/>
      <c r="J15" s="369"/>
      <c r="K15" s="248"/>
    </row>
    <row r="16" spans="2:11" ht="15" customHeight="1">
      <c r="B16" s="251"/>
      <c r="C16" s="252"/>
      <c r="D16" s="252"/>
      <c r="E16" s="253" t="s">
        <v>82</v>
      </c>
      <c r="F16" s="369" t="s">
        <v>1586</v>
      </c>
      <c r="G16" s="369"/>
      <c r="H16" s="369"/>
      <c r="I16" s="369"/>
      <c r="J16" s="369"/>
      <c r="K16" s="248"/>
    </row>
    <row r="17" spans="2:11" ht="15" customHeight="1">
      <c r="B17" s="251"/>
      <c r="C17" s="252"/>
      <c r="D17" s="252"/>
      <c r="E17" s="253" t="s">
        <v>1587</v>
      </c>
      <c r="F17" s="369" t="s">
        <v>1588</v>
      </c>
      <c r="G17" s="369"/>
      <c r="H17" s="369"/>
      <c r="I17" s="369"/>
      <c r="J17" s="369"/>
      <c r="K17" s="248"/>
    </row>
    <row r="18" spans="2:11" ht="15" customHeight="1">
      <c r="B18" s="251"/>
      <c r="C18" s="252"/>
      <c r="D18" s="252"/>
      <c r="E18" s="253" t="s">
        <v>1589</v>
      </c>
      <c r="F18" s="369" t="s">
        <v>1590</v>
      </c>
      <c r="G18" s="369"/>
      <c r="H18" s="369"/>
      <c r="I18" s="369"/>
      <c r="J18" s="369"/>
      <c r="K18" s="248"/>
    </row>
    <row r="19" spans="2:11" ht="15" customHeight="1">
      <c r="B19" s="251"/>
      <c r="C19" s="252"/>
      <c r="D19" s="252"/>
      <c r="E19" s="253" t="s">
        <v>1591</v>
      </c>
      <c r="F19" s="369" t="s">
        <v>81</v>
      </c>
      <c r="G19" s="369"/>
      <c r="H19" s="369"/>
      <c r="I19" s="369"/>
      <c r="J19" s="369"/>
      <c r="K19" s="248"/>
    </row>
    <row r="20" spans="2:11" ht="15" customHeight="1">
      <c r="B20" s="251"/>
      <c r="C20" s="252"/>
      <c r="D20" s="252"/>
      <c r="E20" s="253" t="s">
        <v>1592</v>
      </c>
      <c r="F20" s="369" t="s">
        <v>1593</v>
      </c>
      <c r="G20" s="369"/>
      <c r="H20" s="369"/>
      <c r="I20" s="369"/>
      <c r="J20" s="369"/>
      <c r="K20" s="248"/>
    </row>
    <row r="21" spans="2:11" ht="15" customHeight="1">
      <c r="B21" s="251"/>
      <c r="C21" s="252"/>
      <c r="D21" s="252"/>
      <c r="E21" s="253" t="s">
        <v>1594</v>
      </c>
      <c r="F21" s="369" t="s">
        <v>1595</v>
      </c>
      <c r="G21" s="369"/>
      <c r="H21" s="369"/>
      <c r="I21" s="369"/>
      <c r="J21" s="369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9" t="s">
        <v>1596</v>
      </c>
      <c r="D23" s="369"/>
      <c r="E23" s="369"/>
      <c r="F23" s="369"/>
      <c r="G23" s="369"/>
      <c r="H23" s="369"/>
      <c r="I23" s="369"/>
      <c r="J23" s="369"/>
      <c r="K23" s="248"/>
    </row>
    <row r="24" spans="2:11" ht="15" customHeight="1">
      <c r="B24" s="251"/>
      <c r="C24" s="369" t="s">
        <v>1597</v>
      </c>
      <c r="D24" s="369"/>
      <c r="E24" s="369"/>
      <c r="F24" s="369"/>
      <c r="G24" s="369"/>
      <c r="H24" s="369"/>
      <c r="I24" s="369"/>
      <c r="J24" s="369"/>
      <c r="K24" s="248"/>
    </row>
    <row r="25" spans="2:11" ht="15" customHeight="1">
      <c r="B25" s="251"/>
      <c r="C25" s="250"/>
      <c r="D25" s="369" t="s">
        <v>1598</v>
      </c>
      <c r="E25" s="369"/>
      <c r="F25" s="369"/>
      <c r="G25" s="369"/>
      <c r="H25" s="369"/>
      <c r="I25" s="369"/>
      <c r="J25" s="369"/>
      <c r="K25" s="248"/>
    </row>
    <row r="26" spans="2:11" ht="15" customHeight="1">
      <c r="B26" s="251"/>
      <c r="C26" s="252"/>
      <c r="D26" s="369" t="s">
        <v>1599</v>
      </c>
      <c r="E26" s="369"/>
      <c r="F26" s="369"/>
      <c r="G26" s="369"/>
      <c r="H26" s="369"/>
      <c r="I26" s="369"/>
      <c r="J26" s="369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9" t="s">
        <v>1600</v>
      </c>
      <c r="E28" s="369"/>
      <c r="F28" s="369"/>
      <c r="G28" s="369"/>
      <c r="H28" s="369"/>
      <c r="I28" s="369"/>
      <c r="J28" s="369"/>
      <c r="K28" s="248"/>
    </row>
    <row r="29" spans="2:11" ht="15" customHeight="1">
      <c r="B29" s="251"/>
      <c r="C29" s="252"/>
      <c r="D29" s="369" t="s">
        <v>1601</v>
      </c>
      <c r="E29" s="369"/>
      <c r="F29" s="369"/>
      <c r="G29" s="369"/>
      <c r="H29" s="369"/>
      <c r="I29" s="369"/>
      <c r="J29" s="369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9" t="s">
        <v>1602</v>
      </c>
      <c r="E31" s="369"/>
      <c r="F31" s="369"/>
      <c r="G31" s="369"/>
      <c r="H31" s="369"/>
      <c r="I31" s="369"/>
      <c r="J31" s="369"/>
      <c r="K31" s="248"/>
    </row>
    <row r="32" spans="2:11" ht="15" customHeight="1">
      <c r="B32" s="251"/>
      <c r="C32" s="252"/>
      <c r="D32" s="369" t="s">
        <v>1603</v>
      </c>
      <c r="E32" s="369"/>
      <c r="F32" s="369"/>
      <c r="G32" s="369"/>
      <c r="H32" s="369"/>
      <c r="I32" s="369"/>
      <c r="J32" s="369"/>
      <c r="K32" s="248"/>
    </row>
    <row r="33" spans="2:11" ht="15" customHeight="1">
      <c r="B33" s="251"/>
      <c r="C33" s="252"/>
      <c r="D33" s="369" t="s">
        <v>1604</v>
      </c>
      <c r="E33" s="369"/>
      <c r="F33" s="369"/>
      <c r="G33" s="369"/>
      <c r="H33" s="369"/>
      <c r="I33" s="369"/>
      <c r="J33" s="369"/>
      <c r="K33" s="248"/>
    </row>
    <row r="34" spans="2:11" ht="15" customHeight="1">
      <c r="B34" s="251"/>
      <c r="C34" s="252"/>
      <c r="D34" s="250"/>
      <c r="E34" s="254" t="s">
        <v>131</v>
      </c>
      <c r="F34" s="250"/>
      <c r="G34" s="369" t="s">
        <v>1605</v>
      </c>
      <c r="H34" s="369"/>
      <c r="I34" s="369"/>
      <c r="J34" s="369"/>
      <c r="K34" s="248"/>
    </row>
    <row r="35" spans="2:11" ht="30.75" customHeight="1">
      <c r="B35" s="251"/>
      <c r="C35" s="252"/>
      <c r="D35" s="250"/>
      <c r="E35" s="254" t="s">
        <v>1606</v>
      </c>
      <c r="F35" s="250"/>
      <c r="G35" s="369" t="s">
        <v>1607</v>
      </c>
      <c r="H35" s="369"/>
      <c r="I35" s="369"/>
      <c r="J35" s="369"/>
      <c r="K35" s="248"/>
    </row>
    <row r="36" spans="2:11" ht="15" customHeight="1">
      <c r="B36" s="251"/>
      <c r="C36" s="252"/>
      <c r="D36" s="250"/>
      <c r="E36" s="254" t="s">
        <v>56</v>
      </c>
      <c r="F36" s="250"/>
      <c r="G36" s="369" t="s">
        <v>1608</v>
      </c>
      <c r="H36" s="369"/>
      <c r="I36" s="369"/>
      <c r="J36" s="369"/>
      <c r="K36" s="248"/>
    </row>
    <row r="37" spans="2:11" ht="15" customHeight="1">
      <c r="B37" s="251"/>
      <c r="C37" s="252"/>
      <c r="D37" s="250"/>
      <c r="E37" s="254" t="s">
        <v>132</v>
      </c>
      <c r="F37" s="250"/>
      <c r="G37" s="369" t="s">
        <v>1609</v>
      </c>
      <c r="H37" s="369"/>
      <c r="I37" s="369"/>
      <c r="J37" s="369"/>
      <c r="K37" s="248"/>
    </row>
    <row r="38" spans="2:11" ht="15" customHeight="1">
      <c r="B38" s="251"/>
      <c r="C38" s="252"/>
      <c r="D38" s="250"/>
      <c r="E38" s="254" t="s">
        <v>133</v>
      </c>
      <c r="F38" s="250"/>
      <c r="G38" s="369" t="s">
        <v>1610</v>
      </c>
      <c r="H38" s="369"/>
      <c r="I38" s="369"/>
      <c r="J38" s="369"/>
      <c r="K38" s="248"/>
    </row>
    <row r="39" spans="2:11" ht="15" customHeight="1">
      <c r="B39" s="251"/>
      <c r="C39" s="252"/>
      <c r="D39" s="250"/>
      <c r="E39" s="254" t="s">
        <v>134</v>
      </c>
      <c r="F39" s="250"/>
      <c r="G39" s="369" t="s">
        <v>1611</v>
      </c>
      <c r="H39" s="369"/>
      <c r="I39" s="369"/>
      <c r="J39" s="369"/>
      <c r="K39" s="248"/>
    </row>
    <row r="40" spans="2:11" ht="15" customHeight="1">
      <c r="B40" s="251"/>
      <c r="C40" s="252"/>
      <c r="D40" s="250"/>
      <c r="E40" s="254" t="s">
        <v>1612</v>
      </c>
      <c r="F40" s="250"/>
      <c r="G40" s="369" t="s">
        <v>1613</v>
      </c>
      <c r="H40" s="369"/>
      <c r="I40" s="369"/>
      <c r="J40" s="369"/>
      <c r="K40" s="248"/>
    </row>
    <row r="41" spans="2:11" ht="15" customHeight="1">
      <c r="B41" s="251"/>
      <c r="C41" s="252"/>
      <c r="D41" s="250"/>
      <c r="E41" s="254"/>
      <c r="F41" s="250"/>
      <c r="G41" s="369" t="s">
        <v>1614</v>
      </c>
      <c r="H41" s="369"/>
      <c r="I41" s="369"/>
      <c r="J41" s="369"/>
      <c r="K41" s="248"/>
    </row>
    <row r="42" spans="2:11" ht="15" customHeight="1">
      <c r="B42" s="251"/>
      <c r="C42" s="252"/>
      <c r="D42" s="250"/>
      <c r="E42" s="254" t="s">
        <v>1615</v>
      </c>
      <c r="F42" s="250"/>
      <c r="G42" s="369" t="s">
        <v>1616</v>
      </c>
      <c r="H42" s="369"/>
      <c r="I42" s="369"/>
      <c r="J42" s="369"/>
      <c r="K42" s="248"/>
    </row>
    <row r="43" spans="2:11" ht="15" customHeight="1">
      <c r="B43" s="251"/>
      <c r="C43" s="252"/>
      <c r="D43" s="250"/>
      <c r="E43" s="254" t="s">
        <v>136</v>
      </c>
      <c r="F43" s="250"/>
      <c r="G43" s="369" t="s">
        <v>1617</v>
      </c>
      <c r="H43" s="369"/>
      <c r="I43" s="369"/>
      <c r="J43" s="369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9" t="s">
        <v>1618</v>
      </c>
      <c r="E45" s="369"/>
      <c r="F45" s="369"/>
      <c r="G45" s="369"/>
      <c r="H45" s="369"/>
      <c r="I45" s="369"/>
      <c r="J45" s="369"/>
      <c r="K45" s="248"/>
    </row>
    <row r="46" spans="2:11" ht="15" customHeight="1">
      <c r="B46" s="251"/>
      <c r="C46" s="252"/>
      <c r="D46" s="252"/>
      <c r="E46" s="369" t="s">
        <v>1619</v>
      </c>
      <c r="F46" s="369"/>
      <c r="G46" s="369"/>
      <c r="H46" s="369"/>
      <c r="I46" s="369"/>
      <c r="J46" s="369"/>
      <c r="K46" s="248"/>
    </row>
    <row r="47" spans="2:11" ht="15" customHeight="1">
      <c r="B47" s="251"/>
      <c r="C47" s="252"/>
      <c r="D47" s="252"/>
      <c r="E47" s="369" t="s">
        <v>1620</v>
      </c>
      <c r="F47" s="369"/>
      <c r="G47" s="369"/>
      <c r="H47" s="369"/>
      <c r="I47" s="369"/>
      <c r="J47" s="369"/>
      <c r="K47" s="248"/>
    </row>
    <row r="48" spans="2:11" ht="15" customHeight="1">
      <c r="B48" s="251"/>
      <c r="C48" s="252"/>
      <c r="D48" s="252"/>
      <c r="E48" s="369" t="s">
        <v>1621</v>
      </c>
      <c r="F48" s="369"/>
      <c r="G48" s="369"/>
      <c r="H48" s="369"/>
      <c r="I48" s="369"/>
      <c r="J48" s="369"/>
      <c r="K48" s="248"/>
    </row>
    <row r="49" spans="2:11" ht="15" customHeight="1">
      <c r="B49" s="251"/>
      <c r="C49" s="252"/>
      <c r="D49" s="369" t="s">
        <v>1622</v>
      </c>
      <c r="E49" s="369"/>
      <c r="F49" s="369"/>
      <c r="G49" s="369"/>
      <c r="H49" s="369"/>
      <c r="I49" s="369"/>
      <c r="J49" s="369"/>
      <c r="K49" s="248"/>
    </row>
    <row r="50" spans="2:11" ht="25.5" customHeight="1">
      <c r="B50" s="247"/>
      <c r="C50" s="373" t="s">
        <v>1623</v>
      </c>
      <c r="D50" s="373"/>
      <c r="E50" s="373"/>
      <c r="F50" s="373"/>
      <c r="G50" s="373"/>
      <c r="H50" s="373"/>
      <c r="I50" s="373"/>
      <c r="J50" s="373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9" t="s">
        <v>1624</v>
      </c>
      <c r="D52" s="369"/>
      <c r="E52" s="369"/>
      <c r="F52" s="369"/>
      <c r="G52" s="369"/>
      <c r="H52" s="369"/>
      <c r="I52" s="369"/>
      <c r="J52" s="369"/>
      <c r="K52" s="248"/>
    </row>
    <row r="53" spans="2:11" ht="15" customHeight="1">
      <c r="B53" s="247"/>
      <c r="C53" s="369" t="s">
        <v>1625</v>
      </c>
      <c r="D53" s="369"/>
      <c r="E53" s="369"/>
      <c r="F53" s="369"/>
      <c r="G53" s="369"/>
      <c r="H53" s="369"/>
      <c r="I53" s="369"/>
      <c r="J53" s="369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9" t="s">
        <v>1626</v>
      </c>
      <c r="D55" s="369"/>
      <c r="E55" s="369"/>
      <c r="F55" s="369"/>
      <c r="G55" s="369"/>
      <c r="H55" s="369"/>
      <c r="I55" s="369"/>
      <c r="J55" s="369"/>
      <c r="K55" s="248"/>
    </row>
    <row r="56" spans="2:11" ht="15" customHeight="1">
      <c r="B56" s="247"/>
      <c r="C56" s="252"/>
      <c r="D56" s="369" t="s">
        <v>1627</v>
      </c>
      <c r="E56" s="369"/>
      <c r="F56" s="369"/>
      <c r="G56" s="369"/>
      <c r="H56" s="369"/>
      <c r="I56" s="369"/>
      <c r="J56" s="369"/>
      <c r="K56" s="248"/>
    </row>
    <row r="57" spans="2:11" ht="15" customHeight="1">
      <c r="B57" s="247"/>
      <c r="C57" s="252"/>
      <c r="D57" s="369" t="s">
        <v>1628</v>
      </c>
      <c r="E57" s="369"/>
      <c r="F57" s="369"/>
      <c r="G57" s="369"/>
      <c r="H57" s="369"/>
      <c r="I57" s="369"/>
      <c r="J57" s="369"/>
      <c r="K57" s="248"/>
    </row>
    <row r="58" spans="2:11" ht="15" customHeight="1">
      <c r="B58" s="247"/>
      <c r="C58" s="252"/>
      <c r="D58" s="369" t="s">
        <v>1629</v>
      </c>
      <c r="E58" s="369"/>
      <c r="F58" s="369"/>
      <c r="G58" s="369"/>
      <c r="H58" s="369"/>
      <c r="I58" s="369"/>
      <c r="J58" s="369"/>
      <c r="K58" s="248"/>
    </row>
    <row r="59" spans="2:11" ht="15" customHeight="1">
      <c r="B59" s="247"/>
      <c r="C59" s="252"/>
      <c r="D59" s="369" t="s">
        <v>1630</v>
      </c>
      <c r="E59" s="369"/>
      <c r="F59" s="369"/>
      <c r="G59" s="369"/>
      <c r="H59" s="369"/>
      <c r="I59" s="369"/>
      <c r="J59" s="369"/>
      <c r="K59" s="248"/>
    </row>
    <row r="60" spans="2:11" ht="15" customHeight="1">
      <c r="B60" s="247"/>
      <c r="C60" s="252"/>
      <c r="D60" s="370" t="s">
        <v>1631</v>
      </c>
      <c r="E60" s="370"/>
      <c r="F60" s="370"/>
      <c r="G60" s="370"/>
      <c r="H60" s="370"/>
      <c r="I60" s="370"/>
      <c r="J60" s="370"/>
      <c r="K60" s="248"/>
    </row>
    <row r="61" spans="2:11" ht="15" customHeight="1">
      <c r="B61" s="247"/>
      <c r="C61" s="252"/>
      <c r="D61" s="369" t="s">
        <v>1632</v>
      </c>
      <c r="E61" s="369"/>
      <c r="F61" s="369"/>
      <c r="G61" s="369"/>
      <c r="H61" s="369"/>
      <c r="I61" s="369"/>
      <c r="J61" s="369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9" t="s">
        <v>1633</v>
      </c>
      <c r="E63" s="369"/>
      <c r="F63" s="369"/>
      <c r="G63" s="369"/>
      <c r="H63" s="369"/>
      <c r="I63" s="369"/>
      <c r="J63" s="369"/>
      <c r="K63" s="248"/>
    </row>
    <row r="64" spans="2:11" ht="15" customHeight="1">
      <c r="B64" s="247"/>
      <c r="C64" s="252"/>
      <c r="D64" s="370" t="s">
        <v>1634</v>
      </c>
      <c r="E64" s="370"/>
      <c r="F64" s="370"/>
      <c r="G64" s="370"/>
      <c r="H64" s="370"/>
      <c r="I64" s="370"/>
      <c r="J64" s="370"/>
      <c r="K64" s="248"/>
    </row>
    <row r="65" spans="2:11" ht="15" customHeight="1">
      <c r="B65" s="247"/>
      <c r="C65" s="252"/>
      <c r="D65" s="369" t="s">
        <v>1635</v>
      </c>
      <c r="E65" s="369"/>
      <c r="F65" s="369"/>
      <c r="G65" s="369"/>
      <c r="H65" s="369"/>
      <c r="I65" s="369"/>
      <c r="J65" s="369"/>
      <c r="K65" s="248"/>
    </row>
    <row r="66" spans="2:11" ht="15" customHeight="1">
      <c r="B66" s="247"/>
      <c r="C66" s="252"/>
      <c r="D66" s="369" t="s">
        <v>1636</v>
      </c>
      <c r="E66" s="369"/>
      <c r="F66" s="369"/>
      <c r="G66" s="369"/>
      <c r="H66" s="369"/>
      <c r="I66" s="369"/>
      <c r="J66" s="369"/>
      <c r="K66" s="248"/>
    </row>
    <row r="67" spans="2:11" ht="15" customHeight="1">
      <c r="B67" s="247"/>
      <c r="C67" s="252"/>
      <c r="D67" s="369" t="s">
        <v>1637</v>
      </c>
      <c r="E67" s="369"/>
      <c r="F67" s="369"/>
      <c r="G67" s="369"/>
      <c r="H67" s="369"/>
      <c r="I67" s="369"/>
      <c r="J67" s="369"/>
      <c r="K67" s="248"/>
    </row>
    <row r="68" spans="2:11" ht="15" customHeight="1">
      <c r="B68" s="247"/>
      <c r="C68" s="252"/>
      <c r="D68" s="369" t="s">
        <v>1638</v>
      </c>
      <c r="E68" s="369"/>
      <c r="F68" s="369"/>
      <c r="G68" s="369"/>
      <c r="H68" s="369"/>
      <c r="I68" s="369"/>
      <c r="J68" s="369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1" t="s">
        <v>117</v>
      </c>
      <c r="D73" s="371"/>
      <c r="E73" s="371"/>
      <c r="F73" s="371"/>
      <c r="G73" s="371"/>
      <c r="H73" s="371"/>
      <c r="I73" s="371"/>
      <c r="J73" s="371"/>
      <c r="K73" s="265"/>
    </row>
    <row r="74" spans="2:11" ht="17.25" customHeight="1">
      <c r="B74" s="264"/>
      <c r="C74" s="266" t="s">
        <v>1639</v>
      </c>
      <c r="D74" s="266"/>
      <c r="E74" s="266"/>
      <c r="F74" s="266" t="s">
        <v>1640</v>
      </c>
      <c r="G74" s="267"/>
      <c r="H74" s="266" t="s">
        <v>132</v>
      </c>
      <c r="I74" s="266" t="s">
        <v>60</v>
      </c>
      <c r="J74" s="266" t="s">
        <v>1641</v>
      </c>
      <c r="K74" s="265"/>
    </row>
    <row r="75" spans="2:11" ht="17.25" customHeight="1">
      <c r="B75" s="264"/>
      <c r="C75" s="268" t="s">
        <v>1642</v>
      </c>
      <c r="D75" s="268"/>
      <c r="E75" s="268"/>
      <c r="F75" s="269" t="s">
        <v>1643</v>
      </c>
      <c r="G75" s="270"/>
      <c r="H75" s="268"/>
      <c r="I75" s="268"/>
      <c r="J75" s="268" t="s">
        <v>1644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56</v>
      </c>
      <c r="D77" s="271"/>
      <c r="E77" s="271"/>
      <c r="F77" s="273" t="s">
        <v>1645</v>
      </c>
      <c r="G77" s="272"/>
      <c r="H77" s="254" t="s">
        <v>1646</v>
      </c>
      <c r="I77" s="254" t="s">
        <v>1647</v>
      </c>
      <c r="J77" s="254">
        <v>20</v>
      </c>
      <c r="K77" s="265"/>
    </row>
    <row r="78" spans="2:11" ht="15" customHeight="1">
      <c r="B78" s="264"/>
      <c r="C78" s="254" t="s">
        <v>1648</v>
      </c>
      <c r="D78" s="254"/>
      <c r="E78" s="254"/>
      <c r="F78" s="273" t="s">
        <v>1645</v>
      </c>
      <c r="G78" s="272"/>
      <c r="H78" s="254" t="s">
        <v>1649</v>
      </c>
      <c r="I78" s="254" t="s">
        <v>1647</v>
      </c>
      <c r="J78" s="254">
        <v>120</v>
      </c>
      <c r="K78" s="265"/>
    </row>
    <row r="79" spans="2:11" ht="15" customHeight="1">
      <c r="B79" s="274"/>
      <c r="C79" s="254" t="s">
        <v>1650</v>
      </c>
      <c r="D79" s="254"/>
      <c r="E79" s="254"/>
      <c r="F79" s="273" t="s">
        <v>1651</v>
      </c>
      <c r="G79" s="272"/>
      <c r="H79" s="254" t="s">
        <v>1652</v>
      </c>
      <c r="I79" s="254" t="s">
        <v>1647</v>
      </c>
      <c r="J79" s="254">
        <v>50</v>
      </c>
      <c r="K79" s="265"/>
    </row>
    <row r="80" spans="2:11" ht="15" customHeight="1">
      <c r="B80" s="274"/>
      <c r="C80" s="254" t="s">
        <v>1653</v>
      </c>
      <c r="D80" s="254"/>
      <c r="E80" s="254"/>
      <c r="F80" s="273" t="s">
        <v>1645</v>
      </c>
      <c r="G80" s="272"/>
      <c r="H80" s="254" t="s">
        <v>1654</v>
      </c>
      <c r="I80" s="254" t="s">
        <v>1655</v>
      </c>
      <c r="J80" s="254"/>
      <c r="K80" s="265"/>
    </row>
    <row r="81" spans="2:11" ht="15" customHeight="1">
      <c r="B81" s="274"/>
      <c r="C81" s="275" t="s">
        <v>1656</v>
      </c>
      <c r="D81" s="275"/>
      <c r="E81" s="275"/>
      <c r="F81" s="276" t="s">
        <v>1651</v>
      </c>
      <c r="G81" s="275"/>
      <c r="H81" s="275" t="s">
        <v>1657</v>
      </c>
      <c r="I81" s="275" t="s">
        <v>1647</v>
      </c>
      <c r="J81" s="275">
        <v>15</v>
      </c>
      <c r="K81" s="265"/>
    </row>
    <row r="82" spans="2:11" ht="15" customHeight="1">
      <c r="B82" s="274"/>
      <c r="C82" s="275" t="s">
        <v>1658</v>
      </c>
      <c r="D82" s="275"/>
      <c r="E82" s="275"/>
      <c r="F82" s="276" t="s">
        <v>1651</v>
      </c>
      <c r="G82" s="275"/>
      <c r="H82" s="275" t="s">
        <v>1659</v>
      </c>
      <c r="I82" s="275" t="s">
        <v>1647</v>
      </c>
      <c r="J82" s="275">
        <v>15</v>
      </c>
      <c r="K82" s="265"/>
    </row>
    <row r="83" spans="2:11" ht="15" customHeight="1">
      <c r="B83" s="274"/>
      <c r="C83" s="275" t="s">
        <v>1660</v>
      </c>
      <c r="D83" s="275"/>
      <c r="E83" s="275"/>
      <c r="F83" s="276" t="s">
        <v>1651</v>
      </c>
      <c r="G83" s="275"/>
      <c r="H83" s="275" t="s">
        <v>1661</v>
      </c>
      <c r="I83" s="275" t="s">
        <v>1647</v>
      </c>
      <c r="J83" s="275">
        <v>20</v>
      </c>
      <c r="K83" s="265"/>
    </row>
    <row r="84" spans="2:11" ht="15" customHeight="1">
      <c r="B84" s="274"/>
      <c r="C84" s="275" t="s">
        <v>1662</v>
      </c>
      <c r="D84" s="275"/>
      <c r="E84" s="275"/>
      <c r="F84" s="276" t="s">
        <v>1651</v>
      </c>
      <c r="G84" s="275"/>
      <c r="H84" s="275" t="s">
        <v>1663</v>
      </c>
      <c r="I84" s="275" t="s">
        <v>1647</v>
      </c>
      <c r="J84" s="275">
        <v>20</v>
      </c>
      <c r="K84" s="265"/>
    </row>
    <row r="85" spans="2:11" ht="15" customHeight="1">
      <c r="B85" s="274"/>
      <c r="C85" s="254" t="s">
        <v>1664</v>
      </c>
      <c r="D85" s="254"/>
      <c r="E85" s="254"/>
      <c r="F85" s="273" t="s">
        <v>1651</v>
      </c>
      <c r="G85" s="272"/>
      <c r="H85" s="254" t="s">
        <v>1665</v>
      </c>
      <c r="I85" s="254" t="s">
        <v>1647</v>
      </c>
      <c r="J85" s="254">
        <v>50</v>
      </c>
      <c r="K85" s="265"/>
    </row>
    <row r="86" spans="2:11" ht="15" customHeight="1">
      <c r="B86" s="274"/>
      <c r="C86" s="254" t="s">
        <v>1666</v>
      </c>
      <c r="D86" s="254"/>
      <c r="E86" s="254"/>
      <c r="F86" s="273" t="s">
        <v>1651</v>
      </c>
      <c r="G86" s="272"/>
      <c r="H86" s="254" t="s">
        <v>1667</v>
      </c>
      <c r="I86" s="254" t="s">
        <v>1647</v>
      </c>
      <c r="J86" s="254">
        <v>20</v>
      </c>
      <c r="K86" s="265"/>
    </row>
    <row r="87" spans="2:11" ht="15" customHeight="1">
      <c r="B87" s="274"/>
      <c r="C87" s="254" t="s">
        <v>1668</v>
      </c>
      <c r="D87" s="254"/>
      <c r="E87" s="254"/>
      <c r="F87" s="273" t="s">
        <v>1651</v>
      </c>
      <c r="G87" s="272"/>
      <c r="H87" s="254" t="s">
        <v>1669</v>
      </c>
      <c r="I87" s="254" t="s">
        <v>1647</v>
      </c>
      <c r="J87" s="254">
        <v>20</v>
      </c>
      <c r="K87" s="265"/>
    </row>
    <row r="88" spans="2:11" ht="15" customHeight="1">
      <c r="B88" s="274"/>
      <c r="C88" s="254" t="s">
        <v>1670</v>
      </c>
      <c r="D88" s="254"/>
      <c r="E88" s="254"/>
      <c r="F88" s="273" t="s">
        <v>1651</v>
      </c>
      <c r="G88" s="272"/>
      <c r="H88" s="254" t="s">
        <v>1671</v>
      </c>
      <c r="I88" s="254" t="s">
        <v>1647</v>
      </c>
      <c r="J88" s="254">
        <v>50</v>
      </c>
      <c r="K88" s="265"/>
    </row>
    <row r="89" spans="2:11" ht="15" customHeight="1">
      <c r="B89" s="274"/>
      <c r="C89" s="254" t="s">
        <v>1672</v>
      </c>
      <c r="D89" s="254"/>
      <c r="E89" s="254"/>
      <c r="F89" s="273" t="s">
        <v>1651</v>
      </c>
      <c r="G89" s="272"/>
      <c r="H89" s="254" t="s">
        <v>1672</v>
      </c>
      <c r="I89" s="254" t="s">
        <v>1647</v>
      </c>
      <c r="J89" s="254">
        <v>50</v>
      </c>
      <c r="K89" s="265"/>
    </row>
    <row r="90" spans="2:11" ht="15" customHeight="1">
      <c r="B90" s="274"/>
      <c r="C90" s="254" t="s">
        <v>137</v>
      </c>
      <c r="D90" s="254"/>
      <c r="E90" s="254"/>
      <c r="F90" s="273" t="s">
        <v>1651</v>
      </c>
      <c r="G90" s="272"/>
      <c r="H90" s="254" t="s">
        <v>1673</v>
      </c>
      <c r="I90" s="254" t="s">
        <v>1647</v>
      </c>
      <c r="J90" s="254">
        <v>255</v>
      </c>
      <c r="K90" s="265"/>
    </row>
    <row r="91" spans="2:11" ht="15" customHeight="1">
      <c r="B91" s="274"/>
      <c r="C91" s="254" t="s">
        <v>1674</v>
      </c>
      <c r="D91" s="254"/>
      <c r="E91" s="254"/>
      <c r="F91" s="273" t="s">
        <v>1645</v>
      </c>
      <c r="G91" s="272"/>
      <c r="H91" s="254" t="s">
        <v>1675</v>
      </c>
      <c r="I91" s="254" t="s">
        <v>1676</v>
      </c>
      <c r="J91" s="254"/>
      <c r="K91" s="265"/>
    </row>
    <row r="92" spans="2:11" ht="15" customHeight="1">
      <c r="B92" s="274"/>
      <c r="C92" s="254" t="s">
        <v>1677</v>
      </c>
      <c r="D92" s="254"/>
      <c r="E92" s="254"/>
      <c r="F92" s="273" t="s">
        <v>1645</v>
      </c>
      <c r="G92" s="272"/>
      <c r="H92" s="254" t="s">
        <v>1678</v>
      </c>
      <c r="I92" s="254" t="s">
        <v>1679</v>
      </c>
      <c r="J92" s="254"/>
      <c r="K92" s="265"/>
    </row>
    <row r="93" spans="2:11" ht="15" customHeight="1">
      <c r="B93" s="274"/>
      <c r="C93" s="254" t="s">
        <v>1680</v>
      </c>
      <c r="D93" s="254"/>
      <c r="E93" s="254"/>
      <c r="F93" s="273" t="s">
        <v>1645</v>
      </c>
      <c r="G93" s="272"/>
      <c r="H93" s="254" t="s">
        <v>1680</v>
      </c>
      <c r="I93" s="254" t="s">
        <v>1679</v>
      </c>
      <c r="J93" s="254"/>
      <c r="K93" s="265"/>
    </row>
    <row r="94" spans="2:11" ht="15" customHeight="1">
      <c r="B94" s="274"/>
      <c r="C94" s="254" t="s">
        <v>41</v>
      </c>
      <c r="D94" s="254"/>
      <c r="E94" s="254"/>
      <c r="F94" s="273" t="s">
        <v>1645</v>
      </c>
      <c r="G94" s="272"/>
      <c r="H94" s="254" t="s">
        <v>1681</v>
      </c>
      <c r="I94" s="254" t="s">
        <v>1679</v>
      </c>
      <c r="J94" s="254"/>
      <c r="K94" s="265"/>
    </row>
    <row r="95" spans="2:11" ht="15" customHeight="1">
      <c r="B95" s="274"/>
      <c r="C95" s="254" t="s">
        <v>51</v>
      </c>
      <c r="D95" s="254"/>
      <c r="E95" s="254"/>
      <c r="F95" s="273" t="s">
        <v>1645</v>
      </c>
      <c r="G95" s="272"/>
      <c r="H95" s="254" t="s">
        <v>1682</v>
      </c>
      <c r="I95" s="254" t="s">
        <v>1679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1" t="s">
        <v>1683</v>
      </c>
      <c r="D100" s="371"/>
      <c r="E100" s="371"/>
      <c r="F100" s="371"/>
      <c r="G100" s="371"/>
      <c r="H100" s="371"/>
      <c r="I100" s="371"/>
      <c r="J100" s="371"/>
      <c r="K100" s="265"/>
    </row>
    <row r="101" spans="2:11" ht="17.25" customHeight="1">
      <c r="B101" s="264"/>
      <c r="C101" s="266" t="s">
        <v>1639</v>
      </c>
      <c r="D101" s="266"/>
      <c r="E101" s="266"/>
      <c r="F101" s="266" t="s">
        <v>1640</v>
      </c>
      <c r="G101" s="267"/>
      <c r="H101" s="266" t="s">
        <v>132</v>
      </c>
      <c r="I101" s="266" t="s">
        <v>60</v>
      </c>
      <c r="J101" s="266" t="s">
        <v>1641</v>
      </c>
      <c r="K101" s="265"/>
    </row>
    <row r="102" spans="2:11" ht="17.25" customHeight="1">
      <c r="B102" s="264"/>
      <c r="C102" s="268" t="s">
        <v>1642</v>
      </c>
      <c r="D102" s="268"/>
      <c r="E102" s="268"/>
      <c r="F102" s="269" t="s">
        <v>1643</v>
      </c>
      <c r="G102" s="270"/>
      <c r="H102" s="268"/>
      <c r="I102" s="268"/>
      <c r="J102" s="268" t="s">
        <v>1644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56</v>
      </c>
      <c r="D104" s="271"/>
      <c r="E104" s="271"/>
      <c r="F104" s="273" t="s">
        <v>1645</v>
      </c>
      <c r="G104" s="282"/>
      <c r="H104" s="254" t="s">
        <v>1684</v>
      </c>
      <c r="I104" s="254" t="s">
        <v>1647</v>
      </c>
      <c r="J104" s="254">
        <v>20</v>
      </c>
      <c r="K104" s="265"/>
    </row>
    <row r="105" spans="2:11" ht="15" customHeight="1">
      <c r="B105" s="264"/>
      <c r="C105" s="254" t="s">
        <v>1648</v>
      </c>
      <c r="D105" s="254"/>
      <c r="E105" s="254"/>
      <c r="F105" s="273" t="s">
        <v>1645</v>
      </c>
      <c r="G105" s="254"/>
      <c r="H105" s="254" t="s">
        <v>1684</v>
      </c>
      <c r="I105" s="254" t="s">
        <v>1647</v>
      </c>
      <c r="J105" s="254">
        <v>120</v>
      </c>
      <c r="K105" s="265"/>
    </row>
    <row r="106" spans="2:11" ht="15" customHeight="1">
      <c r="B106" s="274"/>
      <c r="C106" s="254" t="s">
        <v>1650</v>
      </c>
      <c r="D106" s="254"/>
      <c r="E106" s="254"/>
      <c r="F106" s="273" t="s">
        <v>1651</v>
      </c>
      <c r="G106" s="254"/>
      <c r="H106" s="254" t="s">
        <v>1684</v>
      </c>
      <c r="I106" s="254" t="s">
        <v>1647</v>
      </c>
      <c r="J106" s="254">
        <v>50</v>
      </c>
      <c r="K106" s="265"/>
    </row>
    <row r="107" spans="2:11" ht="15" customHeight="1">
      <c r="B107" s="274"/>
      <c r="C107" s="254" t="s">
        <v>1653</v>
      </c>
      <c r="D107" s="254"/>
      <c r="E107" s="254"/>
      <c r="F107" s="273" t="s">
        <v>1645</v>
      </c>
      <c r="G107" s="254"/>
      <c r="H107" s="254" t="s">
        <v>1684</v>
      </c>
      <c r="I107" s="254" t="s">
        <v>1655</v>
      </c>
      <c r="J107" s="254"/>
      <c r="K107" s="265"/>
    </row>
    <row r="108" spans="2:11" ht="15" customHeight="1">
      <c r="B108" s="274"/>
      <c r="C108" s="254" t="s">
        <v>1664</v>
      </c>
      <c r="D108" s="254"/>
      <c r="E108" s="254"/>
      <c r="F108" s="273" t="s">
        <v>1651</v>
      </c>
      <c r="G108" s="254"/>
      <c r="H108" s="254" t="s">
        <v>1684</v>
      </c>
      <c r="I108" s="254" t="s">
        <v>1647</v>
      </c>
      <c r="J108" s="254">
        <v>50</v>
      </c>
      <c r="K108" s="265"/>
    </row>
    <row r="109" spans="2:11" ht="15" customHeight="1">
      <c r="B109" s="274"/>
      <c r="C109" s="254" t="s">
        <v>1672</v>
      </c>
      <c r="D109" s="254"/>
      <c r="E109" s="254"/>
      <c r="F109" s="273" t="s">
        <v>1651</v>
      </c>
      <c r="G109" s="254"/>
      <c r="H109" s="254" t="s">
        <v>1684</v>
      </c>
      <c r="I109" s="254" t="s">
        <v>1647</v>
      </c>
      <c r="J109" s="254">
        <v>50</v>
      </c>
      <c r="K109" s="265"/>
    </row>
    <row r="110" spans="2:11" ht="15" customHeight="1">
      <c r="B110" s="274"/>
      <c r="C110" s="254" t="s">
        <v>1670</v>
      </c>
      <c r="D110" s="254"/>
      <c r="E110" s="254"/>
      <c r="F110" s="273" t="s">
        <v>1651</v>
      </c>
      <c r="G110" s="254"/>
      <c r="H110" s="254" t="s">
        <v>1684</v>
      </c>
      <c r="I110" s="254" t="s">
        <v>1647</v>
      </c>
      <c r="J110" s="254">
        <v>50</v>
      </c>
      <c r="K110" s="265"/>
    </row>
    <row r="111" spans="2:11" ht="15" customHeight="1">
      <c r="B111" s="274"/>
      <c r="C111" s="254" t="s">
        <v>56</v>
      </c>
      <c r="D111" s="254"/>
      <c r="E111" s="254"/>
      <c r="F111" s="273" t="s">
        <v>1645</v>
      </c>
      <c r="G111" s="254"/>
      <c r="H111" s="254" t="s">
        <v>1685</v>
      </c>
      <c r="I111" s="254" t="s">
        <v>1647</v>
      </c>
      <c r="J111" s="254">
        <v>20</v>
      </c>
      <c r="K111" s="265"/>
    </row>
    <row r="112" spans="2:11" ht="15" customHeight="1">
      <c r="B112" s="274"/>
      <c r="C112" s="254" t="s">
        <v>1686</v>
      </c>
      <c r="D112" s="254"/>
      <c r="E112" s="254"/>
      <c r="F112" s="273" t="s">
        <v>1645</v>
      </c>
      <c r="G112" s="254"/>
      <c r="H112" s="254" t="s">
        <v>1687</v>
      </c>
      <c r="I112" s="254" t="s">
        <v>1647</v>
      </c>
      <c r="J112" s="254">
        <v>120</v>
      </c>
      <c r="K112" s="265"/>
    </row>
    <row r="113" spans="2:11" ht="15" customHeight="1">
      <c r="B113" s="274"/>
      <c r="C113" s="254" t="s">
        <v>41</v>
      </c>
      <c r="D113" s="254"/>
      <c r="E113" s="254"/>
      <c r="F113" s="273" t="s">
        <v>1645</v>
      </c>
      <c r="G113" s="254"/>
      <c r="H113" s="254" t="s">
        <v>1688</v>
      </c>
      <c r="I113" s="254" t="s">
        <v>1679</v>
      </c>
      <c r="J113" s="254"/>
      <c r="K113" s="265"/>
    </row>
    <row r="114" spans="2:11" ht="15" customHeight="1">
      <c r="B114" s="274"/>
      <c r="C114" s="254" t="s">
        <v>51</v>
      </c>
      <c r="D114" s="254"/>
      <c r="E114" s="254"/>
      <c r="F114" s="273" t="s">
        <v>1645</v>
      </c>
      <c r="G114" s="254"/>
      <c r="H114" s="254" t="s">
        <v>1689</v>
      </c>
      <c r="I114" s="254" t="s">
        <v>1679</v>
      </c>
      <c r="J114" s="254"/>
      <c r="K114" s="265"/>
    </row>
    <row r="115" spans="2:11" ht="15" customHeight="1">
      <c r="B115" s="274"/>
      <c r="C115" s="254" t="s">
        <v>60</v>
      </c>
      <c r="D115" s="254"/>
      <c r="E115" s="254"/>
      <c r="F115" s="273" t="s">
        <v>1645</v>
      </c>
      <c r="G115" s="254"/>
      <c r="H115" s="254" t="s">
        <v>1690</v>
      </c>
      <c r="I115" s="254" t="s">
        <v>1691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6" t="s">
        <v>1692</v>
      </c>
      <c r="D120" s="366"/>
      <c r="E120" s="366"/>
      <c r="F120" s="366"/>
      <c r="G120" s="366"/>
      <c r="H120" s="366"/>
      <c r="I120" s="366"/>
      <c r="J120" s="366"/>
      <c r="K120" s="290"/>
    </row>
    <row r="121" spans="2:11" ht="17.25" customHeight="1">
      <c r="B121" s="291"/>
      <c r="C121" s="266" t="s">
        <v>1639</v>
      </c>
      <c r="D121" s="266"/>
      <c r="E121" s="266"/>
      <c r="F121" s="266" t="s">
        <v>1640</v>
      </c>
      <c r="G121" s="267"/>
      <c r="H121" s="266" t="s">
        <v>132</v>
      </c>
      <c r="I121" s="266" t="s">
        <v>60</v>
      </c>
      <c r="J121" s="266" t="s">
        <v>1641</v>
      </c>
      <c r="K121" s="292"/>
    </row>
    <row r="122" spans="2:11" ht="17.25" customHeight="1">
      <c r="B122" s="291"/>
      <c r="C122" s="268" t="s">
        <v>1642</v>
      </c>
      <c r="D122" s="268"/>
      <c r="E122" s="268"/>
      <c r="F122" s="269" t="s">
        <v>1643</v>
      </c>
      <c r="G122" s="270"/>
      <c r="H122" s="268"/>
      <c r="I122" s="268"/>
      <c r="J122" s="268" t="s">
        <v>1644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1648</v>
      </c>
      <c r="D124" s="271"/>
      <c r="E124" s="271"/>
      <c r="F124" s="273" t="s">
        <v>1645</v>
      </c>
      <c r="G124" s="254"/>
      <c r="H124" s="254" t="s">
        <v>1684</v>
      </c>
      <c r="I124" s="254" t="s">
        <v>1647</v>
      </c>
      <c r="J124" s="254">
        <v>120</v>
      </c>
      <c r="K124" s="295"/>
    </row>
    <row r="125" spans="2:11" ht="15" customHeight="1">
      <c r="B125" s="293"/>
      <c r="C125" s="254" t="s">
        <v>1693</v>
      </c>
      <c r="D125" s="254"/>
      <c r="E125" s="254"/>
      <c r="F125" s="273" t="s">
        <v>1645</v>
      </c>
      <c r="G125" s="254"/>
      <c r="H125" s="254" t="s">
        <v>1694</v>
      </c>
      <c r="I125" s="254" t="s">
        <v>1647</v>
      </c>
      <c r="J125" s="254" t="s">
        <v>1695</v>
      </c>
      <c r="K125" s="295"/>
    </row>
    <row r="126" spans="2:11" ht="15" customHeight="1">
      <c r="B126" s="293"/>
      <c r="C126" s="254" t="s">
        <v>1594</v>
      </c>
      <c r="D126" s="254"/>
      <c r="E126" s="254"/>
      <c r="F126" s="273" t="s">
        <v>1645</v>
      </c>
      <c r="G126" s="254"/>
      <c r="H126" s="254" t="s">
        <v>1696</v>
      </c>
      <c r="I126" s="254" t="s">
        <v>1647</v>
      </c>
      <c r="J126" s="254" t="s">
        <v>1695</v>
      </c>
      <c r="K126" s="295"/>
    </row>
    <row r="127" spans="2:11" ht="15" customHeight="1">
      <c r="B127" s="293"/>
      <c r="C127" s="254" t="s">
        <v>1656</v>
      </c>
      <c r="D127" s="254"/>
      <c r="E127" s="254"/>
      <c r="F127" s="273" t="s">
        <v>1651</v>
      </c>
      <c r="G127" s="254"/>
      <c r="H127" s="254" t="s">
        <v>1657</v>
      </c>
      <c r="I127" s="254" t="s">
        <v>1647</v>
      </c>
      <c r="J127" s="254">
        <v>15</v>
      </c>
      <c r="K127" s="295"/>
    </row>
    <row r="128" spans="2:11" ht="15" customHeight="1">
      <c r="B128" s="293"/>
      <c r="C128" s="275" t="s">
        <v>1658</v>
      </c>
      <c r="D128" s="275"/>
      <c r="E128" s="275"/>
      <c r="F128" s="276" t="s">
        <v>1651</v>
      </c>
      <c r="G128" s="275"/>
      <c r="H128" s="275" t="s">
        <v>1659</v>
      </c>
      <c r="I128" s="275" t="s">
        <v>1647</v>
      </c>
      <c r="J128" s="275">
        <v>15</v>
      </c>
      <c r="K128" s="295"/>
    </row>
    <row r="129" spans="2:11" ht="15" customHeight="1">
      <c r="B129" s="293"/>
      <c r="C129" s="275" t="s">
        <v>1660</v>
      </c>
      <c r="D129" s="275"/>
      <c r="E129" s="275"/>
      <c r="F129" s="276" t="s">
        <v>1651</v>
      </c>
      <c r="G129" s="275"/>
      <c r="H129" s="275" t="s">
        <v>1661</v>
      </c>
      <c r="I129" s="275" t="s">
        <v>1647</v>
      </c>
      <c r="J129" s="275">
        <v>20</v>
      </c>
      <c r="K129" s="295"/>
    </row>
    <row r="130" spans="2:11" ht="15" customHeight="1">
      <c r="B130" s="293"/>
      <c r="C130" s="275" t="s">
        <v>1662</v>
      </c>
      <c r="D130" s="275"/>
      <c r="E130" s="275"/>
      <c r="F130" s="276" t="s">
        <v>1651</v>
      </c>
      <c r="G130" s="275"/>
      <c r="H130" s="275" t="s">
        <v>1663</v>
      </c>
      <c r="I130" s="275" t="s">
        <v>1647</v>
      </c>
      <c r="J130" s="275">
        <v>20</v>
      </c>
      <c r="K130" s="295"/>
    </row>
    <row r="131" spans="2:11" ht="15" customHeight="1">
      <c r="B131" s="293"/>
      <c r="C131" s="254" t="s">
        <v>1650</v>
      </c>
      <c r="D131" s="254"/>
      <c r="E131" s="254"/>
      <c r="F131" s="273" t="s">
        <v>1651</v>
      </c>
      <c r="G131" s="254"/>
      <c r="H131" s="254" t="s">
        <v>1684</v>
      </c>
      <c r="I131" s="254" t="s">
        <v>1647</v>
      </c>
      <c r="J131" s="254">
        <v>50</v>
      </c>
      <c r="K131" s="295"/>
    </row>
    <row r="132" spans="2:11" ht="15" customHeight="1">
      <c r="B132" s="293"/>
      <c r="C132" s="254" t="s">
        <v>1664</v>
      </c>
      <c r="D132" s="254"/>
      <c r="E132" s="254"/>
      <c r="F132" s="273" t="s">
        <v>1651</v>
      </c>
      <c r="G132" s="254"/>
      <c r="H132" s="254" t="s">
        <v>1684</v>
      </c>
      <c r="I132" s="254" t="s">
        <v>1647</v>
      </c>
      <c r="J132" s="254">
        <v>50</v>
      </c>
      <c r="K132" s="295"/>
    </row>
    <row r="133" spans="2:11" ht="15" customHeight="1">
      <c r="B133" s="293"/>
      <c r="C133" s="254" t="s">
        <v>1670</v>
      </c>
      <c r="D133" s="254"/>
      <c r="E133" s="254"/>
      <c r="F133" s="273" t="s">
        <v>1651</v>
      </c>
      <c r="G133" s="254"/>
      <c r="H133" s="254" t="s">
        <v>1684</v>
      </c>
      <c r="I133" s="254" t="s">
        <v>1647</v>
      </c>
      <c r="J133" s="254">
        <v>50</v>
      </c>
      <c r="K133" s="295"/>
    </row>
    <row r="134" spans="2:11" ht="15" customHeight="1">
      <c r="B134" s="293"/>
      <c r="C134" s="254" t="s">
        <v>1672</v>
      </c>
      <c r="D134" s="254"/>
      <c r="E134" s="254"/>
      <c r="F134" s="273" t="s">
        <v>1651</v>
      </c>
      <c r="G134" s="254"/>
      <c r="H134" s="254" t="s">
        <v>1684</v>
      </c>
      <c r="I134" s="254" t="s">
        <v>1647</v>
      </c>
      <c r="J134" s="254">
        <v>50</v>
      </c>
      <c r="K134" s="295"/>
    </row>
    <row r="135" spans="2:11" ht="15" customHeight="1">
      <c r="B135" s="293"/>
      <c r="C135" s="254" t="s">
        <v>137</v>
      </c>
      <c r="D135" s="254"/>
      <c r="E135" s="254"/>
      <c r="F135" s="273" t="s">
        <v>1651</v>
      </c>
      <c r="G135" s="254"/>
      <c r="H135" s="254" t="s">
        <v>1697</v>
      </c>
      <c r="I135" s="254" t="s">
        <v>1647</v>
      </c>
      <c r="J135" s="254">
        <v>255</v>
      </c>
      <c r="K135" s="295"/>
    </row>
    <row r="136" spans="2:11" ht="15" customHeight="1">
      <c r="B136" s="293"/>
      <c r="C136" s="254" t="s">
        <v>1674</v>
      </c>
      <c r="D136" s="254"/>
      <c r="E136" s="254"/>
      <c r="F136" s="273" t="s">
        <v>1645</v>
      </c>
      <c r="G136" s="254"/>
      <c r="H136" s="254" t="s">
        <v>1698</v>
      </c>
      <c r="I136" s="254" t="s">
        <v>1676</v>
      </c>
      <c r="J136" s="254"/>
      <c r="K136" s="295"/>
    </row>
    <row r="137" spans="2:11" ht="15" customHeight="1">
      <c r="B137" s="293"/>
      <c r="C137" s="254" t="s">
        <v>1677</v>
      </c>
      <c r="D137" s="254"/>
      <c r="E137" s="254"/>
      <c r="F137" s="273" t="s">
        <v>1645</v>
      </c>
      <c r="G137" s="254"/>
      <c r="H137" s="254" t="s">
        <v>1699</v>
      </c>
      <c r="I137" s="254" t="s">
        <v>1679</v>
      </c>
      <c r="J137" s="254"/>
      <c r="K137" s="295"/>
    </row>
    <row r="138" spans="2:11" ht="15" customHeight="1">
      <c r="B138" s="293"/>
      <c r="C138" s="254" t="s">
        <v>1680</v>
      </c>
      <c r="D138" s="254"/>
      <c r="E138" s="254"/>
      <c r="F138" s="273" t="s">
        <v>1645</v>
      </c>
      <c r="G138" s="254"/>
      <c r="H138" s="254" t="s">
        <v>1680</v>
      </c>
      <c r="I138" s="254" t="s">
        <v>1679</v>
      </c>
      <c r="J138" s="254"/>
      <c r="K138" s="295"/>
    </row>
    <row r="139" spans="2:11" ht="15" customHeight="1">
      <c r="B139" s="293"/>
      <c r="C139" s="254" t="s">
        <v>41</v>
      </c>
      <c r="D139" s="254"/>
      <c r="E139" s="254"/>
      <c r="F139" s="273" t="s">
        <v>1645</v>
      </c>
      <c r="G139" s="254"/>
      <c r="H139" s="254" t="s">
        <v>1700</v>
      </c>
      <c r="I139" s="254" t="s">
        <v>1679</v>
      </c>
      <c r="J139" s="254"/>
      <c r="K139" s="295"/>
    </row>
    <row r="140" spans="2:11" ht="15" customHeight="1">
      <c r="B140" s="293"/>
      <c r="C140" s="254" t="s">
        <v>1701</v>
      </c>
      <c r="D140" s="254"/>
      <c r="E140" s="254"/>
      <c r="F140" s="273" t="s">
        <v>1645</v>
      </c>
      <c r="G140" s="254"/>
      <c r="H140" s="254" t="s">
        <v>1702</v>
      </c>
      <c r="I140" s="254" t="s">
        <v>1679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1" t="s">
        <v>1703</v>
      </c>
      <c r="D145" s="371"/>
      <c r="E145" s="371"/>
      <c r="F145" s="371"/>
      <c r="G145" s="371"/>
      <c r="H145" s="371"/>
      <c r="I145" s="371"/>
      <c r="J145" s="371"/>
      <c r="K145" s="265"/>
    </row>
    <row r="146" spans="2:11" ht="17.25" customHeight="1">
      <c r="B146" s="264"/>
      <c r="C146" s="266" t="s">
        <v>1639</v>
      </c>
      <c r="D146" s="266"/>
      <c r="E146" s="266"/>
      <c r="F146" s="266" t="s">
        <v>1640</v>
      </c>
      <c r="G146" s="267"/>
      <c r="H146" s="266" t="s">
        <v>132</v>
      </c>
      <c r="I146" s="266" t="s">
        <v>60</v>
      </c>
      <c r="J146" s="266" t="s">
        <v>1641</v>
      </c>
      <c r="K146" s="265"/>
    </row>
    <row r="147" spans="2:11" ht="17.25" customHeight="1">
      <c r="B147" s="264"/>
      <c r="C147" s="268" t="s">
        <v>1642</v>
      </c>
      <c r="D147" s="268"/>
      <c r="E147" s="268"/>
      <c r="F147" s="269" t="s">
        <v>1643</v>
      </c>
      <c r="G147" s="270"/>
      <c r="H147" s="268"/>
      <c r="I147" s="268"/>
      <c r="J147" s="268" t="s">
        <v>1644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1648</v>
      </c>
      <c r="D149" s="254"/>
      <c r="E149" s="254"/>
      <c r="F149" s="300" t="s">
        <v>1645</v>
      </c>
      <c r="G149" s="254"/>
      <c r="H149" s="299" t="s">
        <v>1684</v>
      </c>
      <c r="I149" s="299" t="s">
        <v>1647</v>
      </c>
      <c r="J149" s="299">
        <v>120</v>
      </c>
      <c r="K149" s="295"/>
    </row>
    <row r="150" spans="2:11" ht="15" customHeight="1">
      <c r="B150" s="274"/>
      <c r="C150" s="299" t="s">
        <v>1693</v>
      </c>
      <c r="D150" s="254"/>
      <c r="E150" s="254"/>
      <c r="F150" s="300" t="s">
        <v>1645</v>
      </c>
      <c r="G150" s="254"/>
      <c r="H150" s="299" t="s">
        <v>1704</v>
      </c>
      <c r="I150" s="299" t="s">
        <v>1647</v>
      </c>
      <c r="J150" s="299" t="s">
        <v>1695</v>
      </c>
      <c r="K150" s="295"/>
    </row>
    <row r="151" spans="2:11" ht="15" customHeight="1">
      <c r="B151" s="274"/>
      <c r="C151" s="299" t="s">
        <v>1594</v>
      </c>
      <c r="D151" s="254"/>
      <c r="E151" s="254"/>
      <c r="F151" s="300" t="s">
        <v>1645</v>
      </c>
      <c r="G151" s="254"/>
      <c r="H151" s="299" t="s">
        <v>1705</v>
      </c>
      <c r="I151" s="299" t="s">
        <v>1647</v>
      </c>
      <c r="J151" s="299" t="s">
        <v>1695</v>
      </c>
      <c r="K151" s="295"/>
    </row>
    <row r="152" spans="2:11" ht="15" customHeight="1">
      <c r="B152" s="274"/>
      <c r="C152" s="299" t="s">
        <v>1650</v>
      </c>
      <c r="D152" s="254"/>
      <c r="E152" s="254"/>
      <c r="F152" s="300" t="s">
        <v>1651</v>
      </c>
      <c r="G152" s="254"/>
      <c r="H152" s="299" t="s">
        <v>1684</v>
      </c>
      <c r="I152" s="299" t="s">
        <v>1647</v>
      </c>
      <c r="J152" s="299">
        <v>50</v>
      </c>
      <c r="K152" s="295"/>
    </row>
    <row r="153" spans="2:11" ht="15" customHeight="1">
      <c r="B153" s="274"/>
      <c r="C153" s="299" t="s">
        <v>1653</v>
      </c>
      <c r="D153" s="254"/>
      <c r="E153" s="254"/>
      <c r="F153" s="300" t="s">
        <v>1645</v>
      </c>
      <c r="G153" s="254"/>
      <c r="H153" s="299" t="s">
        <v>1684</v>
      </c>
      <c r="I153" s="299" t="s">
        <v>1655</v>
      </c>
      <c r="J153" s="299"/>
      <c r="K153" s="295"/>
    </row>
    <row r="154" spans="2:11" ht="15" customHeight="1">
      <c r="B154" s="274"/>
      <c r="C154" s="299" t="s">
        <v>1664</v>
      </c>
      <c r="D154" s="254"/>
      <c r="E154" s="254"/>
      <c r="F154" s="300" t="s">
        <v>1651</v>
      </c>
      <c r="G154" s="254"/>
      <c r="H154" s="299" t="s">
        <v>1684</v>
      </c>
      <c r="I154" s="299" t="s">
        <v>1647</v>
      </c>
      <c r="J154" s="299">
        <v>50</v>
      </c>
      <c r="K154" s="295"/>
    </row>
    <row r="155" spans="2:11" ht="15" customHeight="1">
      <c r="B155" s="274"/>
      <c r="C155" s="299" t="s">
        <v>1672</v>
      </c>
      <c r="D155" s="254"/>
      <c r="E155" s="254"/>
      <c r="F155" s="300" t="s">
        <v>1651</v>
      </c>
      <c r="G155" s="254"/>
      <c r="H155" s="299" t="s">
        <v>1684</v>
      </c>
      <c r="I155" s="299" t="s">
        <v>1647</v>
      </c>
      <c r="J155" s="299">
        <v>50</v>
      </c>
      <c r="K155" s="295"/>
    </row>
    <row r="156" spans="2:11" ht="15" customHeight="1">
      <c r="B156" s="274"/>
      <c r="C156" s="299" t="s">
        <v>1670</v>
      </c>
      <c r="D156" s="254"/>
      <c r="E156" s="254"/>
      <c r="F156" s="300" t="s">
        <v>1651</v>
      </c>
      <c r="G156" s="254"/>
      <c r="H156" s="299" t="s">
        <v>1684</v>
      </c>
      <c r="I156" s="299" t="s">
        <v>1647</v>
      </c>
      <c r="J156" s="299">
        <v>50</v>
      </c>
      <c r="K156" s="295"/>
    </row>
    <row r="157" spans="2:11" ht="15" customHeight="1">
      <c r="B157" s="274"/>
      <c r="C157" s="299" t="s">
        <v>122</v>
      </c>
      <c r="D157" s="254"/>
      <c r="E157" s="254"/>
      <c r="F157" s="300" t="s">
        <v>1645</v>
      </c>
      <c r="G157" s="254"/>
      <c r="H157" s="299" t="s">
        <v>1706</v>
      </c>
      <c r="I157" s="299" t="s">
        <v>1647</v>
      </c>
      <c r="J157" s="299" t="s">
        <v>1707</v>
      </c>
      <c r="K157" s="295"/>
    </row>
    <row r="158" spans="2:11" ht="15" customHeight="1">
      <c r="B158" s="274"/>
      <c r="C158" s="299" t="s">
        <v>1708</v>
      </c>
      <c r="D158" s="254"/>
      <c r="E158" s="254"/>
      <c r="F158" s="300" t="s">
        <v>1645</v>
      </c>
      <c r="G158" s="254"/>
      <c r="H158" s="299" t="s">
        <v>1709</v>
      </c>
      <c r="I158" s="299" t="s">
        <v>1679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6" t="s">
        <v>1710</v>
      </c>
      <c r="D163" s="366"/>
      <c r="E163" s="366"/>
      <c r="F163" s="366"/>
      <c r="G163" s="366"/>
      <c r="H163" s="366"/>
      <c r="I163" s="366"/>
      <c r="J163" s="366"/>
      <c r="K163" s="246"/>
    </row>
    <row r="164" spans="2:11" ht="17.25" customHeight="1">
      <c r="B164" s="245"/>
      <c r="C164" s="266" t="s">
        <v>1639</v>
      </c>
      <c r="D164" s="266"/>
      <c r="E164" s="266"/>
      <c r="F164" s="266" t="s">
        <v>1640</v>
      </c>
      <c r="G164" s="303"/>
      <c r="H164" s="304" t="s">
        <v>132</v>
      </c>
      <c r="I164" s="304" t="s">
        <v>60</v>
      </c>
      <c r="J164" s="266" t="s">
        <v>1641</v>
      </c>
      <c r="K164" s="246"/>
    </row>
    <row r="165" spans="2:11" ht="17.25" customHeight="1">
      <c r="B165" s="247"/>
      <c r="C165" s="268" t="s">
        <v>1642</v>
      </c>
      <c r="D165" s="268"/>
      <c r="E165" s="268"/>
      <c r="F165" s="269" t="s">
        <v>1643</v>
      </c>
      <c r="G165" s="305"/>
      <c r="H165" s="306"/>
      <c r="I165" s="306"/>
      <c r="J165" s="268" t="s">
        <v>1644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1648</v>
      </c>
      <c r="D167" s="254"/>
      <c r="E167" s="254"/>
      <c r="F167" s="273" t="s">
        <v>1645</v>
      </c>
      <c r="G167" s="254"/>
      <c r="H167" s="254" t="s">
        <v>1684</v>
      </c>
      <c r="I167" s="254" t="s">
        <v>1647</v>
      </c>
      <c r="J167" s="254">
        <v>120</v>
      </c>
      <c r="K167" s="295"/>
    </row>
    <row r="168" spans="2:11" ht="15" customHeight="1">
      <c r="B168" s="274"/>
      <c r="C168" s="254" t="s">
        <v>1693</v>
      </c>
      <c r="D168" s="254"/>
      <c r="E168" s="254"/>
      <c r="F168" s="273" t="s">
        <v>1645</v>
      </c>
      <c r="G168" s="254"/>
      <c r="H168" s="254" t="s">
        <v>1694</v>
      </c>
      <c r="I168" s="254" t="s">
        <v>1647</v>
      </c>
      <c r="J168" s="254" t="s">
        <v>1695</v>
      </c>
      <c r="K168" s="295"/>
    </row>
    <row r="169" spans="2:11" ht="15" customHeight="1">
      <c r="B169" s="274"/>
      <c r="C169" s="254" t="s">
        <v>1594</v>
      </c>
      <c r="D169" s="254"/>
      <c r="E169" s="254"/>
      <c r="F169" s="273" t="s">
        <v>1645</v>
      </c>
      <c r="G169" s="254"/>
      <c r="H169" s="254" t="s">
        <v>1711</v>
      </c>
      <c r="I169" s="254" t="s">
        <v>1647</v>
      </c>
      <c r="J169" s="254" t="s">
        <v>1695</v>
      </c>
      <c r="K169" s="295"/>
    </row>
    <row r="170" spans="2:11" ht="15" customHeight="1">
      <c r="B170" s="274"/>
      <c r="C170" s="254" t="s">
        <v>1650</v>
      </c>
      <c r="D170" s="254"/>
      <c r="E170" s="254"/>
      <c r="F170" s="273" t="s">
        <v>1651</v>
      </c>
      <c r="G170" s="254"/>
      <c r="H170" s="254" t="s">
        <v>1711</v>
      </c>
      <c r="I170" s="254" t="s">
        <v>1647</v>
      </c>
      <c r="J170" s="254">
        <v>50</v>
      </c>
      <c r="K170" s="295"/>
    </row>
    <row r="171" spans="2:11" ht="15" customHeight="1">
      <c r="B171" s="274"/>
      <c r="C171" s="254" t="s">
        <v>1653</v>
      </c>
      <c r="D171" s="254"/>
      <c r="E171" s="254"/>
      <c r="F171" s="273" t="s">
        <v>1645</v>
      </c>
      <c r="G171" s="254"/>
      <c r="H171" s="254" t="s">
        <v>1711</v>
      </c>
      <c r="I171" s="254" t="s">
        <v>1655</v>
      </c>
      <c r="J171" s="254"/>
      <c r="K171" s="295"/>
    </row>
    <row r="172" spans="2:11" ht="15" customHeight="1">
      <c r="B172" s="274"/>
      <c r="C172" s="254" t="s">
        <v>1664</v>
      </c>
      <c r="D172" s="254"/>
      <c r="E172" s="254"/>
      <c r="F172" s="273" t="s">
        <v>1651</v>
      </c>
      <c r="G172" s="254"/>
      <c r="H172" s="254" t="s">
        <v>1711</v>
      </c>
      <c r="I172" s="254" t="s">
        <v>1647</v>
      </c>
      <c r="J172" s="254">
        <v>50</v>
      </c>
      <c r="K172" s="295"/>
    </row>
    <row r="173" spans="2:11" ht="15" customHeight="1">
      <c r="B173" s="274"/>
      <c r="C173" s="254" t="s">
        <v>1672</v>
      </c>
      <c r="D173" s="254"/>
      <c r="E173" s="254"/>
      <c r="F173" s="273" t="s">
        <v>1651</v>
      </c>
      <c r="G173" s="254"/>
      <c r="H173" s="254" t="s">
        <v>1711</v>
      </c>
      <c r="I173" s="254" t="s">
        <v>1647</v>
      </c>
      <c r="J173" s="254">
        <v>50</v>
      </c>
      <c r="K173" s="295"/>
    </row>
    <row r="174" spans="2:11" ht="15" customHeight="1">
      <c r="B174" s="274"/>
      <c r="C174" s="254" t="s">
        <v>1670</v>
      </c>
      <c r="D174" s="254"/>
      <c r="E174" s="254"/>
      <c r="F174" s="273" t="s">
        <v>1651</v>
      </c>
      <c r="G174" s="254"/>
      <c r="H174" s="254" t="s">
        <v>1711</v>
      </c>
      <c r="I174" s="254" t="s">
        <v>1647</v>
      </c>
      <c r="J174" s="254">
        <v>50</v>
      </c>
      <c r="K174" s="295"/>
    </row>
    <row r="175" spans="2:11" ht="15" customHeight="1">
      <c r="B175" s="274"/>
      <c r="C175" s="254" t="s">
        <v>131</v>
      </c>
      <c r="D175" s="254"/>
      <c r="E175" s="254"/>
      <c r="F175" s="273" t="s">
        <v>1645</v>
      </c>
      <c r="G175" s="254"/>
      <c r="H175" s="254" t="s">
        <v>1712</v>
      </c>
      <c r="I175" s="254" t="s">
        <v>1713</v>
      </c>
      <c r="J175" s="254"/>
      <c r="K175" s="295"/>
    </row>
    <row r="176" spans="2:11" ht="15" customHeight="1">
      <c r="B176" s="274"/>
      <c r="C176" s="254" t="s">
        <v>60</v>
      </c>
      <c r="D176" s="254"/>
      <c r="E176" s="254"/>
      <c r="F176" s="273" t="s">
        <v>1645</v>
      </c>
      <c r="G176" s="254"/>
      <c r="H176" s="254" t="s">
        <v>1714</v>
      </c>
      <c r="I176" s="254" t="s">
        <v>1715</v>
      </c>
      <c r="J176" s="254">
        <v>1</v>
      </c>
      <c r="K176" s="295"/>
    </row>
    <row r="177" spans="2:11" ht="15" customHeight="1">
      <c r="B177" s="274"/>
      <c r="C177" s="254" t="s">
        <v>56</v>
      </c>
      <c r="D177" s="254"/>
      <c r="E177" s="254"/>
      <c r="F177" s="273" t="s">
        <v>1645</v>
      </c>
      <c r="G177" s="254"/>
      <c r="H177" s="254" t="s">
        <v>1716</v>
      </c>
      <c r="I177" s="254" t="s">
        <v>1647</v>
      </c>
      <c r="J177" s="254">
        <v>20</v>
      </c>
      <c r="K177" s="295"/>
    </row>
    <row r="178" spans="2:11" ht="15" customHeight="1">
      <c r="B178" s="274"/>
      <c r="C178" s="254" t="s">
        <v>132</v>
      </c>
      <c r="D178" s="254"/>
      <c r="E178" s="254"/>
      <c r="F178" s="273" t="s">
        <v>1645</v>
      </c>
      <c r="G178" s="254"/>
      <c r="H178" s="254" t="s">
        <v>1717</v>
      </c>
      <c r="I178" s="254" t="s">
        <v>1647</v>
      </c>
      <c r="J178" s="254">
        <v>255</v>
      </c>
      <c r="K178" s="295"/>
    </row>
    <row r="179" spans="2:11" ht="15" customHeight="1">
      <c r="B179" s="274"/>
      <c r="C179" s="254" t="s">
        <v>133</v>
      </c>
      <c r="D179" s="254"/>
      <c r="E179" s="254"/>
      <c r="F179" s="273" t="s">
        <v>1645</v>
      </c>
      <c r="G179" s="254"/>
      <c r="H179" s="254" t="s">
        <v>1610</v>
      </c>
      <c r="I179" s="254" t="s">
        <v>1647</v>
      </c>
      <c r="J179" s="254">
        <v>10</v>
      </c>
      <c r="K179" s="295"/>
    </row>
    <row r="180" spans="2:11" ht="15" customHeight="1">
      <c r="B180" s="274"/>
      <c r="C180" s="254" t="s">
        <v>134</v>
      </c>
      <c r="D180" s="254"/>
      <c r="E180" s="254"/>
      <c r="F180" s="273" t="s">
        <v>1645</v>
      </c>
      <c r="G180" s="254"/>
      <c r="H180" s="254" t="s">
        <v>1718</v>
      </c>
      <c r="I180" s="254" t="s">
        <v>1679</v>
      </c>
      <c r="J180" s="254"/>
      <c r="K180" s="295"/>
    </row>
    <row r="181" spans="2:11" ht="15" customHeight="1">
      <c r="B181" s="274"/>
      <c r="C181" s="254" t="s">
        <v>1719</v>
      </c>
      <c r="D181" s="254"/>
      <c r="E181" s="254"/>
      <c r="F181" s="273" t="s">
        <v>1645</v>
      </c>
      <c r="G181" s="254"/>
      <c r="H181" s="254" t="s">
        <v>1720</v>
      </c>
      <c r="I181" s="254" t="s">
        <v>1679</v>
      </c>
      <c r="J181" s="254"/>
      <c r="K181" s="295"/>
    </row>
    <row r="182" spans="2:11" ht="15" customHeight="1">
      <c r="B182" s="274"/>
      <c r="C182" s="254" t="s">
        <v>1708</v>
      </c>
      <c r="D182" s="254"/>
      <c r="E182" s="254"/>
      <c r="F182" s="273" t="s">
        <v>1645</v>
      </c>
      <c r="G182" s="254"/>
      <c r="H182" s="254" t="s">
        <v>1721</v>
      </c>
      <c r="I182" s="254" t="s">
        <v>1679</v>
      </c>
      <c r="J182" s="254"/>
      <c r="K182" s="295"/>
    </row>
    <row r="183" spans="2:11" ht="15" customHeight="1">
      <c r="B183" s="274"/>
      <c r="C183" s="254" t="s">
        <v>136</v>
      </c>
      <c r="D183" s="254"/>
      <c r="E183" s="254"/>
      <c r="F183" s="273" t="s">
        <v>1651</v>
      </c>
      <c r="G183" s="254"/>
      <c r="H183" s="254" t="s">
        <v>1722</v>
      </c>
      <c r="I183" s="254" t="s">
        <v>1647</v>
      </c>
      <c r="J183" s="254">
        <v>50</v>
      </c>
      <c r="K183" s="295"/>
    </row>
    <row r="184" spans="2:11" ht="15" customHeight="1">
      <c r="B184" s="274"/>
      <c r="C184" s="254" t="s">
        <v>1723</v>
      </c>
      <c r="D184" s="254"/>
      <c r="E184" s="254"/>
      <c r="F184" s="273" t="s">
        <v>1651</v>
      </c>
      <c r="G184" s="254"/>
      <c r="H184" s="254" t="s">
        <v>1724</v>
      </c>
      <c r="I184" s="254" t="s">
        <v>1725</v>
      </c>
      <c r="J184" s="254"/>
      <c r="K184" s="295"/>
    </row>
    <row r="185" spans="2:11" ht="15" customHeight="1">
      <c r="B185" s="274"/>
      <c r="C185" s="254" t="s">
        <v>1726</v>
      </c>
      <c r="D185" s="254"/>
      <c r="E185" s="254"/>
      <c r="F185" s="273" t="s">
        <v>1651</v>
      </c>
      <c r="G185" s="254"/>
      <c r="H185" s="254" t="s">
        <v>1727</v>
      </c>
      <c r="I185" s="254" t="s">
        <v>1725</v>
      </c>
      <c r="J185" s="254"/>
      <c r="K185" s="295"/>
    </row>
    <row r="186" spans="2:11" ht="15" customHeight="1">
      <c r="B186" s="274"/>
      <c r="C186" s="254" t="s">
        <v>1728</v>
      </c>
      <c r="D186" s="254"/>
      <c r="E186" s="254"/>
      <c r="F186" s="273" t="s">
        <v>1651</v>
      </c>
      <c r="G186" s="254"/>
      <c r="H186" s="254" t="s">
        <v>1729</v>
      </c>
      <c r="I186" s="254" t="s">
        <v>1725</v>
      </c>
      <c r="J186" s="254"/>
      <c r="K186" s="295"/>
    </row>
    <row r="187" spans="2:11" ht="15" customHeight="1">
      <c r="B187" s="274"/>
      <c r="C187" s="307" t="s">
        <v>1730</v>
      </c>
      <c r="D187" s="254"/>
      <c r="E187" s="254"/>
      <c r="F187" s="273" t="s">
        <v>1651</v>
      </c>
      <c r="G187" s="254"/>
      <c r="H187" s="254" t="s">
        <v>1731</v>
      </c>
      <c r="I187" s="254" t="s">
        <v>1732</v>
      </c>
      <c r="J187" s="308" t="s">
        <v>1733</v>
      </c>
      <c r="K187" s="295"/>
    </row>
    <row r="188" spans="2:11" ht="15" customHeight="1">
      <c r="B188" s="274"/>
      <c r="C188" s="259" t="s">
        <v>45</v>
      </c>
      <c r="D188" s="254"/>
      <c r="E188" s="254"/>
      <c r="F188" s="273" t="s">
        <v>1645</v>
      </c>
      <c r="G188" s="254"/>
      <c r="H188" s="250" t="s">
        <v>1734</v>
      </c>
      <c r="I188" s="254" t="s">
        <v>1735</v>
      </c>
      <c r="J188" s="254"/>
      <c r="K188" s="295"/>
    </row>
    <row r="189" spans="2:11" ht="15" customHeight="1">
      <c r="B189" s="274"/>
      <c r="C189" s="259" t="s">
        <v>1736</v>
      </c>
      <c r="D189" s="254"/>
      <c r="E189" s="254"/>
      <c r="F189" s="273" t="s">
        <v>1645</v>
      </c>
      <c r="G189" s="254"/>
      <c r="H189" s="254" t="s">
        <v>1737</v>
      </c>
      <c r="I189" s="254" t="s">
        <v>1679</v>
      </c>
      <c r="J189" s="254"/>
      <c r="K189" s="295"/>
    </row>
    <row r="190" spans="2:11" ht="15" customHeight="1">
      <c r="B190" s="274"/>
      <c r="C190" s="259" t="s">
        <v>1738</v>
      </c>
      <c r="D190" s="254"/>
      <c r="E190" s="254"/>
      <c r="F190" s="273" t="s">
        <v>1645</v>
      </c>
      <c r="G190" s="254"/>
      <c r="H190" s="254" t="s">
        <v>1739</v>
      </c>
      <c r="I190" s="254" t="s">
        <v>1679</v>
      </c>
      <c r="J190" s="254"/>
      <c r="K190" s="295"/>
    </row>
    <row r="191" spans="2:11" ht="15" customHeight="1">
      <c r="B191" s="274"/>
      <c r="C191" s="259" t="s">
        <v>1740</v>
      </c>
      <c r="D191" s="254"/>
      <c r="E191" s="254"/>
      <c r="F191" s="273" t="s">
        <v>1651</v>
      </c>
      <c r="G191" s="254"/>
      <c r="H191" s="254" t="s">
        <v>1741</v>
      </c>
      <c r="I191" s="254" t="s">
        <v>1679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66" t="s">
        <v>1742</v>
      </c>
      <c r="D197" s="366"/>
      <c r="E197" s="366"/>
      <c r="F197" s="366"/>
      <c r="G197" s="366"/>
      <c r="H197" s="366"/>
      <c r="I197" s="366"/>
      <c r="J197" s="366"/>
      <c r="K197" s="246"/>
    </row>
    <row r="198" spans="2:11" ht="25.5" customHeight="1">
      <c r="B198" s="245"/>
      <c r="C198" s="310" t="s">
        <v>1743</v>
      </c>
      <c r="D198" s="310"/>
      <c r="E198" s="310"/>
      <c r="F198" s="310" t="s">
        <v>1744</v>
      </c>
      <c r="G198" s="311"/>
      <c r="H198" s="372" t="s">
        <v>1745</v>
      </c>
      <c r="I198" s="372"/>
      <c r="J198" s="372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1735</v>
      </c>
      <c r="D200" s="254"/>
      <c r="E200" s="254"/>
      <c r="F200" s="273" t="s">
        <v>46</v>
      </c>
      <c r="G200" s="254"/>
      <c r="H200" s="368" t="s">
        <v>1746</v>
      </c>
      <c r="I200" s="368"/>
      <c r="J200" s="368"/>
      <c r="K200" s="295"/>
    </row>
    <row r="201" spans="2:11" ht="15" customHeight="1">
      <c r="B201" s="274"/>
      <c r="C201" s="280"/>
      <c r="D201" s="254"/>
      <c r="E201" s="254"/>
      <c r="F201" s="273" t="s">
        <v>47</v>
      </c>
      <c r="G201" s="254"/>
      <c r="H201" s="368" t="s">
        <v>1747</v>
      </c>
      <c r="I201" s="368"/>
      <c r="J201" s="368"/>
      <c r="K201" s="295"/>
    </row>
    <row r="202" spans="2:11" ht="15" customHeight="1">
      <c r="B202" s="274"/>
      <c r="C202" s="280"/>
      <c r="D202" s="254"/>
      <c r="E202" s="254"/>
      <c r="F202" s="273" t="s">
        <v>50</v>
      </c>
      <c r="G202" s="254"/>
      <c r="H202" s="368" t="s">
        <v>1748</v>
      </c>
      <c r="I202" s="368"/>
      <c r="J202" s="368"/>
      <c r="K202" s="295"/>
    </row>
    <row r="203" spans="2:11" ht="15" customHeight="1">
      <c r="B203" s="274"/>
      <c r="C203" s="254"/>
      <c r="D203" s="254"/>
      <c r="E203" s="254"/>
      <c r="F203" s="273" t="s">
        <v>48</v>
      </c>
      <c r="G203" s="254"/>
      <c r="H203" s="368" t="s">
        <v>1749</v>
      </c>
      <c r="I203" s="368"/>
      <c r="J203" s="368"/>
      <c r="K203" s="295"/>
    </row>
    <row r="204" spans="2:11" ht="15" customHeight="1">
      <c r="B204" s="274"/>
      <c r="C204" s="254"/>
      <c r="D204" s="254"/>
      <c r="E204" s="254"/>
      <c r="F204" s="273" t="s">
        <v>49</v>
      </c>
      <c r="G204" s="254"/>
      <c r="H204" s="368" t="s">
        <v>1750</v>
      </c>
      <c r="I204" s="368"/>
      <c r="J204" s="368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1691</v>
      </c>
      <c r="D206" s="254"/>
      <c r="E206" s="254"/>
      <c r="F206" s="273" t="s">
        <v>82</v>
      </c>
      <c r="G206" s="254"/>
      <c r="H206" s="368" t="s">
        <v>1751</v>
      </c>
      <c r="I206" s="368"/>
      <c r="J206" s="368"/>
      <c r="K206" s="295"/>
    </row>
    <row r="207" spans="2:11" ht="15" customHeight="1">
      <c r="B207" s="274"/>
      <c r="C207" s="280"/>
      <c r="D207" s="254"/>
      <c r="E207" s="254"/>
      <c r="F207" s="273" t="s">
        <v>1589</v>
      </c>
      <c r="G207" s="254"/>
      <c r="H207" s="368" t="s">
        <v>1590</v>
      </c>
      <c r="I207" s="368"/>
      <c r="J207" s="368"/>
      <c r="K207" s="295"/>
    </row>
    <row r="208" spans="2:11" ht="15" customHeight="1">
      <c r="B208" s="274"/>
      <c r="C208" s="254"/>
      <c r="D208" s="254"/>
      <c r="E208" s="254"/>
      <c r="F208" s="273" t="s">
        <v>1587</v>
      </c>
      <c r="G208" s="254"/>
      <c r="H208" s="368" t="s">
        <v>1752</v>
      </c>
      <c r="I208" s="368"/>
      <c r="J208" s="368"/>
      <c r="K208" s="295"/>
    </row>
    <row r="209" spans="2:11" ht="15" customHeight="1">
      <c r="B209" s="312"/>
      <c r="C209" s="280"/>
      <c r="D209" s="280"/>
      <c r="E209" s="280"/>
      <c r="F209" s="273" t="s">
        <v>1591</v>
      </c>
      <c r="G209" s="259"/>
      <c r="H209" s="367" t="s">
        <v>81</v>
      </c>
      <c r="I209" s="367"/>
      <c r="J209" s="367"/>
      <c r="K209" s="313"/>
    </row>
    <row r="210" spans="2:11" ht="15" customHeight="1">
      <c r="B210" s="312"/>
      <c r="C210" s="280"/>
      <c r="D210" s="280"/>
      <c r="E210" s="280"/>
      <c r="F210" s="273" t="s">
        <v>1592</v>
      </c>
      <c r="G210" s="259"/>
      <c r="H210" s="367" t="s">
        <v>1753</v>
      </c>
      <c r="I210" s="367"/>
      <c r="J210" s="367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1715</v>
      </c>
      <c r="D212" s="280"/>
      <c r="E212" s="280"/>
      <c r="F212" s="273">
        <v>1</v>
      </c>
      <c r="G212" s="259"/>
      <c r="H212" s="367" t="s">
        <v>1754</v>
      </c>
      <c r="I212" s="367"/>
      <c r="J212" s="367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67" t="s">
        <v>1755</v>
      </c>
      <c r="I213" s="367"/>
      <c r="J213" s="367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67" t="s">
        <v>1756</v>
      </c>
      <c r="I214" s="367"/>
      <c r="J214" s="367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67" t="s">
        <v>1757</v>
      </c>
      <c r="I215" s="367"/>
      <c r="J215" s="367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120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71.25" customHeight="1">
      <c r="B24" s="119"/>
      <c r="C24" s="120"/>
      <c r="D24" s="120"/>
      <c r="E24" s="326" t="s">
        <v>40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ROUND(J80,2)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ROUND(SUM(BE80:BE96), 2)</f>
        <v>0</v>
      </c>
      <c r="G30" s="40"/>
      <c r="H30" s="40"/>
      <c r="I30" s="129">
        <v>0.21</v>
      </c>
      <c r="J30" s="128">
        <f>ROUND(ROUND((SUM(BE80:BE96)),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ROUND(SUM(BF80:BF96), 2)</f>
        <v>0</v>
      </c>
      <c r="G31" s="40"/>
      <c r="H31" s="40"/>
      <c r="I31" s="129">
        <v>0.15</v>
      </c>
      <c r="J31" s="128">
        <f>ROUND(ROUND((SUM(BF80:BF96)),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ROUND(SUM(BG80:BG96),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ROUND(SUM(BH80:BH96),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ROUND(SUM(BI80:BI96),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00 - Vedlejší a ostatní náklady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J80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126</v>
      </c>
      <c r="E57" s="150"/>
      <c r="F57" s="150"/>
      <c r="G57" s="150"/>
      <c r="H57" s="150"/>
      <c r="I57" s="151"/>
      <c r="J57" s="152">
        <f>J81</f>
        <v>0</v>
      </c>
      <c r="K57" s="153"/>
    </row>
    <row r="58" spans="2:47" s="8" customFormat="1" ht="19.899999999999999" customHeight="1">
      <c r="B58" s="154"/>
      <c r="C58" s="155"/>
      <c r="D58" s="156" t="s">
        <v>127</v>
      </c>
      <c r="E58" s="157"/>
      <c r="F58" s="157"/>
      <c r="G58" s="157"/>
      <c r="H58" s="157"/>
      <c r="I58" s="158"/>
      <c r="J58" s="159">
        <f>J82</f>
        <v>0</v>
      </c>
      <c r="K58" s="160"/>
    </row>
    <row r="59" spans="2:47" s="8" customFormat="1" ht="19.899999999999999" customHeight="1">
      <c r="B59" s="154"/>
      <c r="C59" s="155"/>
      <c r="D59" s="156" t="s">
        <v>128</v>
      </c>
      <c r="E59" s="157"/>
      <c r="F59" s="157"/>
      <c r="G59" s="157"/>
      <c r="H59" s="157"/>
      <c r="I59" s="158"/>
      <c r="J59" s="159">
        <f>J86</f>
        <v>0</v>
      </c>
      <c r="K59" s="160"/>
    </row>
    <row r="60" spans="2:47" s="8" customFormat="1" ht="19.899999999999999" customHeight="1">
      <c r="B60" s="154"/>
      <c r="C60" s="155"/>
      <c r="D60" s="156" t="s">
        <v>129</v>
      </c>
      <c r="E60" s="157"/>
      <c r="F60" s="157"/>
      <c r="G60" s="157"/>
      <c r="H60" s="157"/>
      <c r="I60" s="158"/>
      <c r="J60" s="159">
        <f>J90</f>
        <v>0</v>
      </c>
      <c r="K60" s="160"/>
    </row>
    <row r="61" spans="2:47" s="1" customFormat="1" ht="21.75" customHeight="1">
      <c r="B61" s="39"/>
      <c r="C61" s="40"/>
      <c r="D61" s="40"/>
      <c r="E61" s="40"/>
      <c r="F61" s="40"/>
      <c r="G61" s="40"/>
      <c r="H61" s="40"/>
      <c r="I61" s="116"/>
      <c r="J61" s="40"/>
      <c r="K61" s="4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37"/>
      <c r="J62" s="55"/>
      <c r="K62" s="56"/>
    </row>
    <row r="66" spans="2:63" s="1" customFormat="1" ht="6.95" customHeight="1">
      <c r="B66" s="57"/>
      <c r="C66" s="58"/>
      <c r="D66" s="58"/>
      <c r="E66" s="58"/>
      <c r="F66" s="58"/>
      <c r="G66" s="58"/>
      <c r="H66" s="58"/>
      <c r="I66" s="140"/>
      <c r="J66" s="58"/>
      <c r="K66" s="58"/>
      <c r="L66" s="59"/>
    </row>
    <row r="67" spans="2:63" s="1" customFormat="1" ht="36.950000000000003" customHeight="1">
      <c r="B67" s="39"/>
      <c r="C67" s="60" t="s">
        <v>130</v>
      </c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6.95" customHeight="1">
      <c r="B68" s="39"/>
      <c r="C68" s="61"/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14.45" customHeight="1">
      <c r="B69" s="39"/>
      <c r="C69" s="63" t="s">
        <v>18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63" s="1" customFormat="1" ht="16.5" customHeight="1">
      <c r="B70" s="39"/>
      <c r="C70" s="61"/>
      <c r="D70" s="61"/>
      <c r="E70" s="358" t="str">
        <f>E7</f>
        <v>Sportovní areál Načeradec</v>
      </c>
      <c r="F70" s="359"/>
      <c r="G70" s="359"/>
      <c r="H70" s="359"/>
      <c r="I70" s="161"/>
      <c r="J70" s="61"/>
      <c r="K70" s="61"/>
      <c r="L70" s="59"/>
    </row>
    <row r="71" spans="2:63" s="1" customFormat="1" ht="14.45" customHeight="1">
      <c r="B71" s="39"/>
      <c r="C71" s="63" t="s">
        <v>119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63" s="1" customFormat="1" ht="17.25" customHeight="1">
      <c r="B72" s="39"/>
      <c r="C72" s="61"/>
      <c r="D72" s="61"/>
      <c r="E72" s="353" t="str">
        <f>E9</f>
        <v>SO 00 - Vedlejší a ostatní náklady</v>
      </c>
      <c r="F72" s="360"/>
      <c r="G72" s="360"/>
      <c r="H72" s="360"/>
      <c r="I72" s="161"/>
      <c r="J72" s="61"/>
      <c r="K72" s="61"/>
      <c r="L72" s="59"/>
    </row>
    <row r="73" spans="2:63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63" s="1" customFormat="1" ht="18" customHeight="1">
      <c r="B74" s="39"/>
      <c r="C74" s="63" t="s">
        <v>23</v>
      </c>
      <c r="D74" s="61"/>
      <c r="E74" s="61"/>
      <c r="F74" s="162" t="str">
        <f>F12</f>
        <v>Načeradec</v>
      </c>
      <c r="G74" s="61"/>
      <c r="H74" s="61"/>
      <c r="I74" s="163" t="s">
        <v>25</v>
      </c>
      <c r="J74" s="71" t="str">
        <f>IF(J12="","",J12)</f>
        <v>3. 4. 2019</v>
      </c>
      <c r="K74" s="61"/>
      <c r="L74" s="59"/>
    </row>
    <row r="75" spans="2:63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63" s="1" customFormat="1" ht="15">
      <c r="B76" s="39"/>
      <c r="C76" s="63" t="s">
        <v>27</v>
      </c>
      <c r="D76" s="61"/>
      <c r="E76" s="61"/>
      <c r="F76" s="162" t="str">
        <f>E15</f>
        <v>Městys Načeradec</v>
      </c>
      <c r="G76" s="61"/>
      <c r="H76" s="61"/>
      <c r="I76" s="163" t="s">
        <v>35</v>
      </c>
      <c r="J76" s="162" t="str">
        <f>E21</f>
        <v>Ing. Jaroslav Čepický</v>
      </c>
      <c r="K76" s="61"/>
      <c r="L76" s="59"/>
    </row>
    <row r="77" spans="2:63" s="1" customFormat="1" ht="14.45" customHeight="1">
      <c r="B77" s="39"/>
      <c r="C77" s="63" t="s">
        <v>33</v>
      </c>
      <c r="D77" s="61"/>
      <c r="E77" s="61"/>
      <c r="F77" s="162" t="str">
        <f>IF(E18="","",E18)</f>
        <v/>
      </c>
      <c r="G77" s="61"/>
      <c r="H77" s="61"/>
      <c r="I77" s="161"/>
      <c r="J77" s="61"/>
      <c r="K77" s="61"/>
      <c r="L77" s="59"/>
    </row>
    <row r="78" spans="2:63" s="1" customFormat="1" ht="10.3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63" s="9" customFormat="1" ht="29.25" customHeight="1">
      <c r="B79" s="164"/>
      <c r="C79" s="165" t="s">
        <v>131</v>
      </c>
      <c r="D79" s="166" t="s">
        <v>60</v>
      </c>
      <c r="E79" s="166" t="s">
        <v>56</v>
      </c>
      <c r="F79" s="166" t="s">
        <v>132</v>
      </c>
      <c r="G79" s="166" t="s">
        <v>133</v>
      </c>
      <c r="H79" s="166" t="s">
        <v>134</v>
      </c>
      <c r="I79" s="167" t="s">
        <v>135</v>
      </c>
      <c r="J79" s="166" t="s">
        <v>123</v>
      </c>
      <c r="K79" s="168" t="s">
        <v>136</v>
      </c>
      <c r="L79" s="169"/>
      <c r="M79" s="79" t="s">
        <v>137</v>
      </c>
      <c r="N79" s="80" t="s">
        <v>45</v>
      </c>
      <c r="O79" s="80" t="s">
        <v>138</v>
      </c>
      <c r="P79" s="80" t="s">
        <v>139</v>
      </c>
      <c r="Q79" s="80" t="s">
        <v>140</v>
      </c>
      <c r="R79" s="80" t="s">
        <v>141</v>
      </c>
      <c r="S79" s="80" t="s">
        <v>142</v>
      </c>
      <c r="T79" s="81" t="s">
        <v>143</v>
      </c>
    </row>
    <row r="80" spans="2:63" s="1" customFormat="1" ht="29.25" customHeight="1">
      <c r="B80" s="39"/>
      <c r="C80" s="85" t="s">
        <v>124</v>
      </c>
      <c r="D80" s="61"/>
      <c r="E80" s="61"/>
      <c r="F80" s="61"/>
      <c r="G80" s="61"/>
      <c r="H80" s="61"/>
      <c r="I80" s="161"/>
      <c r="J80" s="170">
        <f>BK80</f>
        <v>0</v>
      </c>
      <c r="K80" s="61"/>
      <c r="L80" s="59"/>
      <c r="M80" s="82"/>
      <c r="N80" s="83"/>
      <c r="O80" s="83"/>
      <c r="P80" s="171">
        <f>P81</f>
        <v>0</v>
      </c>
      <c r="Q80" s="83"/>
      <c r="R80" s="171">
        <f>R81</f>
        <v>0</v>
      </c>
      <c r="S80" s="83"/>
      <c r="T80" s="172">
        <f>T81</f>
        <v>0</v>
      </c>
      <c r="AT80" s="22" t="s">
        <v>74</v>
      </c>
      <c r="AU80" s="22" t="s">
        <v>125</v>
      </c>
      <c r="BK80" s="173">
        <f>BK81</f>
        <v>0</v>
      </c>
    </row>
    <row r="81" spans="2:65" s="10" customFormat="1" ht="37.35" customHeight="1">
      <c r="B81" s="174"/>
      <c r="C81" s="175"/>
      <c r="D81" s="176" t="s">
        <v>74</v>
      </c>
      <c r="E81" s="177" t="s">
        <v>144</v>
      </c>
      <c r="F81" s="177" t="s">
        <v>145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P82+P86+P90</f>
        <v>0</v>
      </c>
      <c r="Q81" s="182"/>
      <c r="R81" s="183">
        <f>R82+R86+R90</f>
        <v>0</v>
      </c>
      <c r="S81" s="182"/>
      <c r="T81" s="184">
        <f>T82+T86+T90</f>
        <v>0</v>
      </c>
      <c r="AR81" s="185" t="s">
        <v>146</v>
      </c>
      <c r="AT81" s="186" t="s">
        <v>74</v>
      </c>
      <c r="AU81" s="186" t="s">
        <v>75</v>
      </c>
      <c r="AY81" s="185" t="s">
        <v>147</v>
      </c>
      <c r="BK81" s="187">
        <f>BK82+BK86+BK90</f>
        <v>0</v>
      </c>
    </row>
    <row r="82" spans="2:65" s="10" customFormat="1" ht="19.899999999999999" customHeight="1">
      <c r="B82" s="174"/>
      <c r="C82" s="175"/>
      <c r="D82" s="176" t="s">
        <v>74</v>
      </c>
      <c r="E82" s="188" t="s">
        <v>148</v>
      </c>
      <c r="F82" s="188" t="s">
        <v>149</v>
      </c>
      <c r="G82" s="175"/>
      <c r="H82" s="175"/>
      <c r="I82" s="178"/>
      <c r="J82" s="189">
        <f>BK82</f>
        <v>0</v>
      </c>
      <c r="K82" s="175"/>
      <c r="L82" s="180"/>
      <c r="M82" s="181"/>
      <c r="N82" s="182"/>
      <c r="O82" s="182"/>
      <c r="P82" s="183">
        <f>SUM(P83:P85)</f>
        <v>0</v>
      </c>
      <c r="Q82" s="182"/>
      <c r="R82" s="183">
        <f>SUM(R83:R85)</f>
        <v>0</v>
      </c>
      <c r="S82" s="182"/>
      <c r="T82" s="184">
        <f>SUM(T83:T85)</f>
        <v>0</v>
      </c>
      <c r="AR82" s="185" t="s">
        <v>146</v>
      </c>
      <c r="AT82" s="186" t="s">
        <v>74</v>
      </c>
      <c r="AU82" s="186" t="s">
        <v>83</v>
      </c>
      <c r="AY82" s="185" t="s">
        <v>147</v>
      </c>
      <c r="BK82" s="187">
        <f>SUM(BK83:BK85)</f>
        <v>0</v>
      </c>
    </row>
    <row r="83" spans="2:65" s="1" customFormat="1" ht="16.5" customHeight="1">
      <c r="B83" s="39"/>
      <c r="C83" s="190" t="s">
        <v>83</v>
      </c>
      <c r="D83" s="190" t="s">
        <v>150</v>
      </c>
      <c r="E83" s="191" t="s">
        <v>151</v>
      </c>
      <c r="F83" s="192" t="s">
        <v>152</v>
      </c>
      <c r="G83" s="193" t="s">
        <v>153</v>
      </c>
      <c r="H83" s="194">
        <v>1</v>
      </c>
      <c r="I83" s="195"/>
      <c r="J83" s="196">
        <f>ROUND(I83*H83,2)</f>
        <v>0</v>
      </c>
      <c r="K83" s="192" t="s">
        <v>154</v>
      </c>
      <c r="L83" s="59"/>
      <c r="M83" s="197" t="s">
        <v>21</v>
      </c>
      <c r="N83" s="198" t="s">
        <v>46</v>
      </c>
      <c r="O83" s="40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AR83" s="22" t="s">
        <v>155</v>
      </c>
      <c r="AT83" s="22" t="s">
        <v>150</v>
      </c>
      <c r="AU83" s="22" t="s">
        <v>85</v>
      </c>
      <c r="AY83" s="22" t="s">
        <v>147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2" t="s">
        <v>83</v>
      </c>
      <c r="BK83" s="201">
        <f>ROUND(I83*H83,2)</f>
        <v>0</v>
      </c>
      <c r="BL83" s="22" t="s">
        <v>155</v>
      </c>
      <c r="BM83" s="22" t="s">
        <v>156</v>
      </c>
    </row>
    <row r="84" spans="2:65" s="1" customFormat="1" ht="16.5" customHeight="1">
      <c r="B84" s="39"/>
      <c r="C84" s="190" t="s">
        <v>85</v>
      </c>
      <c r="D84" s="190" t="s">
        <v>150</v>
      </c>
      <c r="E84" s="191" t="s">
        <v>157</v>
      </c>
      <c r="F84" s="192" t="s">
        <v>158</v>
      </c>
      <c r="G84" s="193" t="s">
        <v>153</v>
      </c>
      <c r="H84" s="194">
        <v>1</v>
      </c>
      <c r="I84" s="195"/>
      <c r="J84" s="196">
        <f>ROUND(I84*H84,2)</f>
        <v>0</v>
      </c>
      <c r="K84" s="192" t="s">
        <v>154</v>
      </c>
      <c r="L84" s="59"/>
      <c r="M84" s="197" t="s">
        <v>21</v>
      </c>
      <c r="N84" s="198" t="s">
        <v>46</v>
      </c>
      <c r="O84" s="40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AR84" s="22" t="s">
        <v>155</v>
      </c>
      <c r="AT84" s="22" t="s">
        <v>150</v>
      </c>
      <c r="AU84" s="22" t="s">
        <v>85</v>
      </c>
      <c r="AY84" s="22" t="s">
        <v>147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22" t="s">
        <v>83</v>
      </c>
      <c r="BK84" s="201">
        <f>ROUND(I84*H84,2)</f>
        <v>0</v>
      </c>
      <c r="BL84" s="22" t="s">
        <v>155</v>
      </c>
      <c r="BM84" s="22" t="s">
        <v>159</v>
      </c>
    </row>
    <row r="85" spans="2:65" s="1" customFormat="1" ht="16.5" customHeight="1">
      <c r="B85" s="39"/>
      <c r="C85" s="190" t="s">
        <v>160</v>
      </c>
      <c r="D85" s="190" t="s">
        <v>150</v>
      </c>
      <c r="E85" s="191" t="s">
        <v>161</v>
      </c>
      <c r="F85" s="192" t="s">
        <v>162</v>
      </c>
      <c r="G85" s="193" t="s">
        <v>153</v>
      </c>
      <c r="H85" s="194">
        <v>1</v>
      </c>
      <c r="I85" s="195"/>
      <c r="J85" s="196">
        <f>ROUND(I85*H85,2)</f>
        <v>0</v>
      </c>
      <c r="K85" s="192" t="s">
        <v>154</v>
      </c>
      <c r="L85" s="59"/>
      <c r="M85" s="197" t="s">
        <v>21</v>
      </c>
      <c r="N85" s="198" t="s">
        <v>46</v>
      </c>
      <c r="O85" s="40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AR85" s="22" t="s">
        <v>155</v>
      </c>
      <c r="AT85" s="22" t="s">
        <v>150</v>
      </c>
      <c r="AU85" s="22" t="s">
        <v>85</v>
      </c>
      <c r="AY85" s="22" t="s">
        <v>147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2" t="s">
        <v>83</v>
      </c>
      <c r="BK85" s="201">
        <f>ROUND(I85*H85,2)</f>
        <v>0</v>
      </c>
      <c r="BL85" s="22" t="s">
        <v>155</v>
      </c>
      <c r="BM85" s="22" t="s">
        <v>163</v>
      </c>
    </row>
    <row r="86" spans="2:65" s="10" customFormat="1" ht="29.85" customHeight="1">
      <c r="B86" s="174"/>
      <c r="C86" s="175"/>
      <c r="D86" s="176" t="s">
        <v>74</v>
      </c>
      <c r="E86" s="188" t="s">
        <v>164</v>
      </c>
      <c r="F86" s="188" t="s">
        <v>165</v>
      </c>
      <c r="G86" s="175"/>
      <c r="H86" s="175"/>
      <c r="I86" s="178"/>
      <c r="J86" s="189">
        <f>BK86</f>
        <v>0</v>
      </c>
      <c r="K86" s="175"/>
      <c r="L86" s="180"/>
      <c r="M86" s="181"/>
      <c r="N86" s="182"/>
      <c r="O86" s="182"/>
      <c r="P86" s="183">
        <f>SUM(P87:P89)</f>
        <v>0</v>
      </c>
      <c r="Q86" s="182"/>
      <c r="R86" s="183">
        <f>SUM(R87:R89)</f>
        <v>0</v>
      </c>
      <c r="S86" s="182"/>
      <c r="T86" s="184">
        <f>SUM(T87:T89)</f>
        <v>0</v>
      </c>
      <c r="AR86" s="185" t="s">
        <v>146</v>
      </c>
      <c r="AT86" s="186" t="s">
        <v>74</v>
      </c>
      <c r="AU86" s="186" t="s">
        <v>83</v>
      </c>
      <c r="AY86" s="185" t="s">
        <v>147</v>
      </c>
      <c r="BK86" s="187">
        <f>SUM(BK87:BK89)</f>
        <v>0</v>
      </c>
    </row>
    <row r="87" spans="2:65" s="1" customFormat="1" ht="16.5" customHeight="1">
      <c r="B87" s="39"/>
      <c r="C87" s="190" t="s">
        <v>166</v>
      </c>
      <c r="D87" s="190" t="s">
        <v>150</v>
      </c>
      <c r="E87" s="191" t="s">
        <v>167</v>
      </c>
      <c r="F87" s="192" t="s">
        <v>168</v>
      </c>
      <c r="G87" s="193" t="s">
        <v>153</v>
      </c>
      <c r="H87" s="194">
        <v>1</v>
      </c>
      <c r="I87" s="195"/>
      <c r="J87" s="196">
        <f>ROUND(I87*H87,2)</f>
        <v>0</v>
      </c>
      <c r="K87" s="192" t="s">
        <v>154</v>
      </c>
      <c r="L87" s="59"/>
      <c r="M87" s="197" t="s">
        <v>21</v>
      </c>
      <c r="N87" s="198" t="s">
        <v>46</v>
      </c>
      <c r="O87" s="40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2" t="s">
        <v>155</v>
      </c>
      <c r="AT87" s="22" t="s">
        <v>150</v>
      </c>
      <c r="AU87" s="22" t="s">
        <v>85</v>
      </c>
      <c r="AY87" s="22" t="s">
        <v>147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2" t="s">
        <v>83</v>
      </c>
      <c r="BK87" s="201">
        <f>ROUND(I87*H87,2)</f>
        <v>0</v>
      </c>
      <c r="BL87" s="22" t="s">
        <v>155</v>
      </c>
      <c r="BM87" s="22" t="s">
        <v>169</v>
      </c>
    </row>
    <row r="88" spans="2:65" s="1" customFormat="1" ht="16.5" customHeight="1">
      <c r="B88" s="39"/>
      <c r="C88" s="190" t="s">
        <v>146</v>
      </c>
      <c r="D88" s="190" t="s">
        <v>150</v>
      </c>
      <c r="E88" s="191" t="s">
        <v>170</v>
      </c>
      <c r="F88" s="192" t="s">
        <v>171</v>
      </c>
      <c r="G88" s="193" t="s">
        <v>153</v>
      </c>
      <c r="H88" s="194">
        <v>1</v>
      </c>
      <c r="I88" s="195"/>
      <c r="J88" s="196">
        <f>ROUND(I88*H88,2)</f>
        <v>0</v>
      </c>
      <c r="K88" s="192" t="s">
        <v>154</v>
      </c>
      <c r="L88" s="59"/>
      <c r="M88" s="197" t="s">
        <v>21</v>
      </c>
      <c r="N88" s="198" t="s">
        <v>46</v>
      </c>
      <c r="O88" s="40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2" t="s">
        <v>155</v>
      </c>
      <c r="AT88" s="22" t="s">
        <v>150</v>
      </c>
      <c r="AU88" s="22" t="s">
        <v>85</v>
      </c>
      <c r="AY88" s="22" t="s">
        <v>147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2" t="s">
        <v>83</v>
      </c>
      <c r="BK88" s="201">
        <f>ROUND(I88*H88,2)</f>
        <v>0</v>
      </c>
      <c r="BL88" s="22" t="s">
        <v>155</v>
      </c>
      <c r="BM88" s="22" t="s">
        <v>172</v>
      </c>
    </row>
    <row r="89" spans="2:65" s="1" customFormat="1" ht="16.5" customHeight="1">
      <c r="B89" s="39"/>
      <c r="C89" s="190" t="s">
        <v>173</v>
      </c>
      <c r="D89" s="190" t="s">
        <v>150</v>
      </c>
      <c r="E89" s="191" t="s">
        <v>174</v>
      </c>
      <c r="F89" s="192" t="s">
        <v>175</v>
      </c>
      <c r="G89" s="193" t="s">
        <v>153</v>
      </c>
      <c r="H89" s="194">
        <v>1</v>
      </c>
      <c r="I89" s="195"/>
      <c r="J89" s="196">
        <f>ROUND(I89*H89,2)</f>
        <v>0</v>
      </c>
      <c r="K89" s="192" t="s">
        <v>154</v>
      </c>
      <c r="L89" s="59"/>
      <c r="M89" s="197" t="s">
        <v>21</v>
      </c>
      <c r="N89" s="198" t="s">
        <v>46</v>
      </c>
      <c r="O89" s="40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155</v>
      </c>
      <c r="AT89" s="22" t="s">
        <v>150</v>
      </c>
      <c r="AU89" s="22" t="s">
        <v>85</v>
      </c>
      <c r="AY89" s="22" t="s">
        <v>147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83</v>
      </c>
      <c r="BK89" s="201">
        <f>ROUND(I89*H89,2)</f>
        <v>0</v>
      </c>
      <c r="BL89" s="22" t="s">
        <v>155</v>
      </c>
      <c r="BM89" s="22" t="s">
        <v>176</v>
      </c>
    </row>
    <row r="90" spans="2:65" s="10" customFormat="1" ht="29.85" customHeight="1">
      <c r="B90" s="174"/>
      <c r="C90" s="175"/>
      <c r="D90" s="176" t="s">
        <v>74</v>
      </c>
      <c r="E90" s="188" t="s">
        <v>177</v>
      </c>
      <c r="F90" s="188" t="s">
        <v>178</v>
      </c>
      <c r="G90" s="175"/>
      <c r="H90" s="175"/>
      <c r="I90" s="178"/>
      <c r="J90" s="189">
        <f>BK90</f>
        <v>0</v>
      </c>
      <c r="K90" s="175"/>
      <c r="L90" s="180"/>
      <c r="M90" s="181"/>
      <c r="N90" s="182"/>
      <c r="O90" s="182"/>
      <c r="P90" s="183">
        <f>SUM(P91:P96)</f>
        <v>0</v>
      </c>
      <c r="Q90" s="182"/>
      <c r="R90" s="183">
        <f>SUM(R91:R96)</f>
        <v>0</v>
      </c>
      <c r="S90" s="182"/>
      <c r="T90" s="184">
        <f>SUM(T91:T96)</f>
        <v>0</v>
      </c>
      <c r="AR90" s="185" t="s">
        <v>146</v>
      </c>
      <c r="AT90" s="186" t="s">
        <v>74</v>
      </c>
      <c r="AU90" s="186" t="s">
        <v>83</v>
      </c>
      <c r="AY90" s="185" t="s">
        <v>147</v>
      </c>
      <c r="BK90" s="187">
        <f>SUM(BK91:BK96)</f>
        <v>0</v>
      </c>
    </row>
    <row r="91" spans="2:65" s="1" customFormat="1" ht="16.5" customHeight="1">
      <c r="B91" s="39"/>
      <c r="C91" s="190" t="s">
        <v>179</v>
      </c>
      <c r="D91" s="190" t="s">
        <v>150</v>
      </c>
      <c r="E91" s="191" t="s">
        <v>180</v>
      </c>
      <c r="F91" s="192" t="s">
        <v>178</v>
      </c>
      <c r="G91" s="193" t="s">
        <v>153</v>
      </c>
      <c r="H91" s="194">
        <v>1</v>
      </c>
      <c r="I91" s="195"/>
      <c r="J91" s="196">
        <f>ROUND(I91*H91,2)</f>
        <v>0</v>
      </c>
      <c r="K91" s="192" t="s">
        <v>154</v>
      </c>
      <c r="L91" s="59"/>
      <c r="M91" s="197" t="s">
        <v>21</v>
      </c>
      <c r="N91" s="198" t="s">
        <v>46</v>
      </c>
      <c r="O91" s="40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2" t="s">
        <v>155</v>
      </c>
      <c r="AT91" s="22" t="s">
        <v>150</v>
      </c>
      <c r="AU91" s="22" t="s">
        <v>85</v>
      </c>
      <c r="AY91" s="22" t="s">
        <v>147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2" t="s">
        <v>83</v>
      </c>
      <c r="BK91" s="201">
        <f>ROUND(I91*H91,2)</f>
        <v>0</v>
      </c>
      <c r="BL91" s="22" t="s">
        <v>155</v>
      </c>
      <c r="BM91" s="22" t="s">
        <v>181</v>
      </c>
    </row>
    <row r="92" spans="2:65" s="1" customFormat="1" ht="16.5" customHeight="1">
      <c r="B92" s="39"/>
      <c r="C92" s="190" t="s">
        <v>182</v>
      </c>
      <c r="D92" s="190" t="s">
        <v>150</v>
      </c>
      <c r="E92" s="191" t="s">
        <v>183</v>
      </c>
      <c r="F92" s="192" t="s">
        <v>184</v>
      </c>
      <c r="G92" s="193" t="s">
        <v>153</v>
      </c>
      <c r="H92" s="194">
        <v>1</v>
      </c>
      <c r="I92" s="195"/>
      <c r="J92" s="196">
        <f>ROUND(I92*H92,2)</f>
        <v>0</v>
      </c>
      <c r="K92" s="192" t="s">
        <v>154</v>
      </c>
      <c r="L92" s="59"/>
      <c r="M92" s="197" t="s">
        <v>21</v>
      </c>
      <c r="N92" s="198" t="s">
        <v>46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155</v>
      </c>
      <c r="AT92" s="22" t="s">
        <v>150</v>
      </c>
      <c r="AU92" s="22" t="s">
        <v>85</v>
      </c>
      <c r="AY92" s="22" t="s">
        <v>147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83</v>
      </c>
      <c r="BK92" s="201">
        <f>ROUND(I92*H92,2)</f>
        <v>0</v>
      </c>
      <c r="BL92" s="22" t="s">
        <v>155</v>
      </c>
      <c r="BM92" s="22" t="s">
        <v>185</v>
      </c>
    </row>
    <row r="93" spans="2:65" s="11" customFormat="1">
      <c r="B93" s="202"/>
      <c r="C93" s="203"/>
      <c r="D93" s="204" t="s">
        <v>186</v>
      </c>
      <c r="E93" s="205" t="s">
        <v>21</v>
      </c>
      <c r="F93" s="206" t="s">
        <v>187</v>
      </c>
      <c r="G93" s="203"/>
      <c r="H93" s="205" t="s">
        <v>21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186</v>
      </c>
      <c r="AU93" s="212" t="s">
        <v>85</v>
      </c>
      <c r="AV93" s="11" t="s">
        <v>83</v>
      </c>
      <c r="AW93" s="11" t="s">
        <v>38</v>
      </c>
      <c r="AX93" s="11" t="s">
        <v>75</v>
      </c>
      <c r="AY93" s="212" t="s">
        <v>147</v>
      </c>
    </row>
    <row r="94" spans="2:65" s="12" customFormat="1">
      <c r="B94" s="213"/>
      <c r="C94" s="214"/>
      <c r="D94" s="204" t="s">
        <v>186</v>
      </c>
      <c r="E94" s="215" t="s">
        <v>21</v>
      </c>
      <c r="F94" s="216" t="s">
        <v>83</v>
      </c>
      <c r="G94" s="214"/>
      <c r="H94" s="217">
        <v>1</v>
      </c>
      <c r="I94" s="218"/>
      <c r="J94" s="214"/>
      <c r="K94" s="214"/>
      <c r="L94" s="219"/>
      <c r="M94" s="220"/>
      <c r="N94" s="221"/>
      <c r="O94" s="221"/>
      <c r="P94" s="221"/>
      <c r="Q94" s="221"/>
      <c r="R94" s="221"/>
      <c r="S94" s="221"/>
      <c r="T94" s="222"/>
      <c r="AT94" s="223" t="s">
        <v>186</v>
      </c>
      <c r="AU94" s="223" t="s">
        <v>85</v>
      </c>
      <c r="AV94" s="12" t="s">
        <v>85</v>
      </c>
      <c r="AW94" s="12" t="s">
        <v>38</v>
      </c>
      <c r="AX94" s="12" t="s">
        <v>75</v>
      </c>
      <c r="AY94" s="223" t="s">
        <v>147</v>
      </c>
    </row>
    <row r="95" spans="2:65" s="1" customFormat="1" ht="16.5" customHeight="1">
      <c r="B95" s="39"/>
      <c r="C95" s="190" t="s">
        <v>188</v>
      </c>
      <c r="D95" s="190" t="s">
        <v>150</v>
      </c>
      <c r="E95" s="191" t="s">
        <v>189</v>
      </c>
      <c r="F95" s="192" t="s">
        <v>190</v>
      </c>
      <c r="G95" s="193" t="s">
        <v>153</v>
      </c>
      <c r="H95" s="194">
        <v>1</v>
      </c>
      <c r="I95" s="195"/>
      <c r="J95" s="196">
        <f>ROUND(I95*H95,2)</f>
        <v>0</v>
      </c>
      <c r="K95" s="192" t="s">
        <v>154</v>
      </c>
      <c r="L95" s="59"/>
      <c r="M95" s="197" t="s">
        <v>21</v>
      </c>
      <c r="N95" s="198" t="s">
        <v>46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155</v>
      </c>
      <c r="AT95" s="22" t="s">
        <v>150</v>
      </c>
      <c r="AU95" s="22" t="s">
        <v>85</v>
      </c>
      <c r="AY95" s="22" t="s">
        <v>147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83</v>
      </c>
      <c r="BK95" s="201">
        <f>ROUND(I95*H95,2)</f>
        <v>0</v>
      </c>
      <c r="BL95" s="22" t="s">
        <v>155</v>
      </c>
      <c r="BM95" s="22" t="s">
        <v>191</v>
      </c>
    </row>
    <row r="96" spans="2:65" s="1" customFormat="1" ht="16.5" customHeight="1">
      <c r="B96" s="39"/>
      <c r="C96" s="190" t="s">
        <v>192</v>
      </c>
      <c r="D96" s="190" t="s">
        <v>150</v>
      </c>
      <c r="E96" s="191" t="s">
        <v>193</v>
      </c>
      <c r="F96" s="192" t="s">
        <v>194</v>
      </c>
      <c r="G96" s="193" t="s">
        <v>153</v>
      </c>
      <c r="H96" s="194">
        <v>1</v>
      </c>
      <c r="I96" s="195"/>
      <c r="J96" s="196">
        <f>ROUND(I96*H96,2)</f>
        <v>0</v>
      </c>
      <c r="K96" s="192" t="s">
        <v>154</v>
      </c>
      <c r="L96" s="59"/>
      <c r="M96" s="197" t="s">
        <v>21</v>
      </c>
      <c r="N96" s="224" t="s">
        <v>46</v>
      </c>
      <c r="O96" s="225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2" t="s">
        <v>155</v>
      </c>
      <c r="AT96" s="22" t="s">
        <v>150</v>
      </c>
      <c r="AU96" s="22" t="s">
        <v>85</v>
      </c>
      <c r="AY96" s="22" t="s">
        <v>147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2" t="s">
        <v>83</v>
      </c>
      <c r="BK96" s="201">
        <f>ROUND(I96*H96,2)</f>
        <v>0</v>
      </c>
      <c r="BL96" s="22" t="s">
        <v>155</v>
      </c>
      <c r="BM96" s="22" t="s">
        <v>195</v>
      </c>
    </row>
    <row r="97" spans="2:12" s="1" customFormat="1" ht="6.95" customHeight="1">
      <c r="B97" s="54"/>
      <c r="C97" s="55"/>
      <c r="D97" s="55"/>
      <c r="E97" s="55"/>
      <c r="F97" s="55"/>
      <c r="G97" s="55"/>
      <c r="H97" s="55"/>
      <c r="I97" s="137"/>
      <c r="J97" s="55"/>
      <c r="K97" s="55"/>
      <c r="L97" s="59"/>
    </row>
  </sheetData>
  <sheetProtection algorithmName="SHA-512" hashValue="CZRBuHsvSGWszWeaoFwNkEUaXL9LXno0pjIMeOr8uqgxEVmASLG9Ue665z9H8jaCnjDfM1SIrC9RYxOVqG66WA==" saltValue="KU3lXzzbUWTIwjusZCc9TRwmNnPUCFpP9oFI8hHwe4UZiIKepOvPo5u6Y5V9zt0Ravv0LmzQLsEtOtJKZaQWXA==" spinCount="100000" sheet="1" objects="1" scenarios="1" formatColumns="0" formatRows="0" autoFilter="0"/>
  <autoFilter ref="C79:K96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88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196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71.25" customHeight="1">
      <c r="B24" s="119"/>
      <c r="C24" s="120"/>
      <c r="D24" s="120"/>
      <c r="E24" s="326" t="s">
        <v>40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ROUND(J91,2)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ROUND(SUM(BE91:BE210), 2)</f>
        <v>0</v>
      </c>
      <c r="G30" s="40"/>
      <c r="H30" s="40"/>
      <c r="I30" s="129">
        <v>0.21</v>
      </c>
      <c r="J30" s="128">
        <f>ROUND(ROUND((SUM(BE91:BE210)),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ROUND(SUM(BF91:BF210), 2)</f>
        <v>0</v>
      </c>
      <c r="G31" s="40"/>
      <c r="H31" s="40"/>
      <c r="I31" s="129">
        <v>0.15</v>
      </c>
      <c r="J31" s="128">
        <f>ROUND(ROUND((SUM(BF91:BF210)),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ROUND(SUM(BG91:BG210),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ROUND(SUM(BH91:BH210),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ROUND(SUM(BI91:BI210),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02 - Volejbalové hřiště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J91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197</v>
      </c>
      <c r="E57" s="150"/>
      <c r="F57" s="150"/>
      <c r="G57" s="150"/>
      <c r="H57" s="150"/>
      <c r="I57" s="151"/>
      <c r="J57" s="152">
        <f>J92</f>
        <v>0</v>
      </c>
      <c r="K57" s="153"/>
    </row>
    <row r="58" spans="2:47" s="8" customFormat="1" ht="19.899999999999999" customHeight="1">
      <c r="B58" s="154"/>
      <c r="C58" s="155"/>
      <c r="D58" s="156" t="s">
        <v>198</v>
      </c>
      <c r="E58" s="157"/>
      <c r="F58" s="157"/>
      <c r="G58" s="157"/>
      <c r="H58" s="157"/>
      <c r="I58" s="158"/>
      <c r="J58" s="159">
        <f>J93</f>
        <v>0</v>
      </c>
      <c r="K58" s="160"/>
    </row>
    <row r="59" spans="2:47" s="8" customFormat="1" ht="14.85" customHeight="1">
      <c r="B59" s="154"/>
      <c r="C59" s="155"/>
      <c r="D59" s="156" t="s">
        <v>199</v>
      </c>
      <c r="E59" s="157"/>
      <c r="F59" s="157"/>
      <c r="G59" s="157"/>
      <c r="H59" s="157"/>
      <c r="I59" s="158"/>
      <c r="J59" s="159">
        <f>J94</f>
        <v>0</v>
      </c>
      <c r="K59" s="160"/>
    </row>
    <row r="60" spans="2:47" s="8" customFormat="1" ht="14.85" customHeight="1">
      <c r="B60" s="154"/>
      <c r="C60" s="155"/>
      <c r="D60" s="156" t="s">
        <v>200</v>
      </c>
      <c r="E60" s="157"/>
      <c r="F60" s="157"/>
      <c r="G60" s="157"/>
      <c r="H60" s="157"/>
      <c r="I60" s="158"/>
      <c r="J60" s="159">
        <f>J105</f>
        <v>0</v>
      </c>
      <c r="K60" s="160"/>
    </row>
    <row r="61" spans="2:47" s="8" customFormat="1" ht="14.85" customHeight="1">
      <c r="B61" s="154"/>
      <c r="C61" s="155"/>
      <c r="D61" s="156" t="s">
        <v>201</v>
      </c>
      <c r="E61" s="157"/>
      <c r="F61" s="157"/>
      <c r="G61" s="157"/>
      <c r="H61" s="157"/>
      <c r="I61" s="158"/>
      <c r="J61" s="159">
        <f>J118</f>
        <v>0</v>
      </c>
      <c r="K61" s="160"/>
    </row>
    <row r="62" spans="2:47" s="8" customFormat="1" ht="19.899999999999999" customHeight="1">
      <c r="B62" s="154"/>
      <c r="C62" s="155"/>
      <c r="D62" s="156" t="s">
        <v>202</v>
      </c>
      <c r="E62" s="157"/>
      <c r="F62" s="157"/>
      <c r="G62" s="157"/>
      <c r="H62" s="157"/>
      <c r="I62" s="158"/>
      <c r="J62" s="159">
        <f>J122</f>
        <v>0</v>
      </c>
      <c r="K62" s="160"/>
    </row>
    <row r="63" spans="2:47" s="8" customFormat="1" ht="14.85" customHeight="1">
      <c r="B63" s="154"/>
      <c r="C63" s="155"/>
      <c r="D63" s="156" t="s">
        <v>203</v>
      </c>
      <c r="E63" s="157"/>
      <c r="F63" s="157"/>
      <c r="G63" s="157"/>
      <c r="H63" s="157"/>
      <c r="I63" s="158"/>
      <c r="J63" s="159">
        <f>J123</f>
        <v>0</v>
      </c>
      <c r="K63" s="160"/>
    </row>
    <row r="64" spans="2:47" s="8" customFormat="1" ht="19.899999999999999" customHeight="1">
      <c r="B64" s="154"/>
      <c r="C64" s="155"/>
      <c r="D64" s="156" t="s">
        <v>204</v>
      </c>
      <c r="E64" s="157"/>
      <c r="F64" s="157"/>
      <c r="G64" s="157"/>
      <c r="H64" s="157"/>
      <c r="I64" s="158"/>
      <c r="J64" s="159">
        <f>J173</f>
        <v>0</v>
      </c>
      <c r="K64" s="160"/>
    </row>
    <row r="65" spans="2:12" s="8" customFormat="1" ht="14.85" customHeight="1">
      <c r="B65" s="154"/>
      <c r="C65" s="155"/>
      <c r="D65" s="156" t="s">
        <v>205</v>
      </c>
      <c r="E65" s="157"/>
      <c r="F65" s="157"/>
      <c r="G65" s="157"/>
      <c r="H65" s="157"/>
      <c r="I65" s="158"/>
      <c r="J65" s="159">
        <f>J174</f>
        <v>0</v>
      </c>
      <c r="K65" s="160"/>
    </row>
    <row r="66" spans="2:12" s="8" customFormat="1" ht="14.85" customHeight="1">
      <c r="B66" s="154"/>
      <c r="C66" s="155"/>
      <c r="D66" s="156" t="s">
        <v>206</v>
      </c>
      <c r="E66" s="157"/>
      <c r="F66" s="157"/>
      <c r="G66" s="157"/>
      <c r="H66" s="157"/>
      <c r="I66" s="158"/>
      <c r="J66" s="159">
        <f>J183</f>
        <v>0</v>
      </c>
      <c r="K66" s="160"/>
    </row>
    <row r="67" spans="2:12" s="8" customFormat="1" ht="19.899999999999999" customHeight="1">
      <c r="B67" s="154"/>
      <c r="C67" s="155"/>
      <c r="D67" s="156" t="s">
        <v>207</v>
      </c>
      <c r="E67" s="157"/>
      <c r="F67" s="157"/>
      <c r="G67" s="157"/>
      <c r="H67" s="157"/>
      <c r="I67" s="158"/>
      <c r="J67" s="159">
        <f>J185</f>
        <v>0</v>
      </c>
      <c r="K67" s="160"/>
    </row>
    <row r="68" spans="2:12" s="8" customFormat="1" ht="14.85" customHeight="1">
      <c r="B68" s="154"/>
      <c r="C68" s="155"/>
      <c r="D68" s="156" t="s">
        <v>208</v>
      </c>
      <c r="E68" s="157"/>
      <c r="F68" s="157"/>
      <c r="G68" s="157"/>
      <c r="H68" s="157"/>
      <c r="I68" s="158"/>
      <c r="J68" s="159">
        <f>J186</f>
        <v>0</v>
      </c>
      <c r="K68" s="160"/>
    </row>
    <row r="69" spans="2:12" s="8" customFormat="1" ht="14.85" customHeight="1">
      <c r="B69" s="154"/>
      <c r="C69" s="155"/>
      <c r="D69" s="156" t="s">
        <v>209</v>
      </c>
      <c r="E69" s="157"/>
      <c r="F69" s="157"/>
      <c r="G69" s="157"/>
      <c r="H69" s="157"/>
      <c r="I69" s="158"/>
      <c r="J69" s="159">
        <f>J189</f>
        <v>0</v>
      </c>
      <c r="K69" s="160"/>
    </row>
    <row r="70" spans="2:12" s="7" customFormat="1" ht="24.95" customHeight="1">
      <c r="B70" s="147"/>
      <c r="C70" s="148"/>
      <c r="D70" s="149" t="s">
        <v>210</v>
      </c>
      <c r="E70" s="150"/>
      <c r="F70" s="150"/>
      <c r="G70" s="150"/>
      <c r="H70" s="150"/>
      <c r="I70" s="151"/>
      <c r="J70" s="152">
        <f>J191</f>
        <v>0</v>
      </c>
      <c r="K70" s="153"/>
    </row>
    <row r="71" spans="2:12" s="8" customFormat="1" ht="19.899999999999999" customHeight="1">
      <c r="B71" s="154"/>
      <c r="C71" s="155"/>
      <c r="D71" s="156" t="s">
        <v>211</v>
      </c>
      <c r="E71" s="157"/>
      <c r="F71" s="157"/>
      <c r="G71" s="157"/>
      <c r="H71" s="157"/>
      <c r="I71" s="158"/>
      <c r="J71" s="159">
        <f>J192</f>
        <v>0</v>
      </c>
      <c r="K71" s="160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116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137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140"/>
      <c r="J77" s="58"/>
      <c r="K77" s="58"/>
      <c r="L77" s="59"/>
    </row>
    <row r="78" spans="2:12" s="1" customFormat="1" ht="36.950000000000003" customHeight="1">
      <c r="B78" s="39"/>
      <c r="C78" s="60" t="s">
        <v>130</v>
      </c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14.45" customHeight="1">
      <c r="B80" s="39"/>
      <c r="C80" s="63" t="s">
        <v>18</v>
      </c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6.5" customHeight="1">
      <c r="B81" s="39"/>
      <c r="C81" s="61"/>
      <c r="D81" s="61"/>
      <c r="E81" s="358" t="str">
        <f>E7</f>
        <v>Sportovní areál Načeradec</v>
      </c>
      <c r="F81" s="359"/>
      <c r="G81" s="359"/>
      <c r="H81" s="359"/>
      <c r="I81" s="161"/>
      <c r="J81" s="61"/>
      <c r="K81" s="61"/>
      <c r="L81" s="59"/>
    </row>
    <row r="82" spans="2:65" s="1" customFormat="1" ht="14.45" customHeight="1">
      <c r="B82" s="39"/>
      <c r="C82" s="63" t="s">
        <v>119</v>
      </c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1" customFormat="1" ht="17.25" customHeight="1">
      <c r="B83" s="39"/>
      <c r="C83" s="61"/>
      <c r="D83" s="61"/>
      <c r="E83" s="353" t="str">
        <f>E9</f>
        <v>SO 02 - Volejbalové hřiště</v>
      </c>
      <c r="F83" s="360"/>
      <c r="G83" s="360"/>
      <c r="H83" s="360"/>
      <c r="I83" s="161"/>
      <c r="J83" s="61"/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61"/>
      <c r="J84" s="61"/>
      <c r="K84" s="61"/>
      <c r="L84" s="59"/>
    </row>
    <row r="85" spans="2:65" s="1" customFormat="1" ht="18" customHeight="1">
      <c r="B85" s="39"/>
      <c r="C85" s="63" t="s">
        <v>23</v>
      </c>
      <c r="D85" s="61"/>
      <c r="E85" s="61"/>
      <c r="F85" s="162" t="str">
        <f>F12</f>
        <v>Načeradec</v>
      </c>
      <c r="G85" s="61"/>
      <c r="H85" s="61"/>
      <c r="I85" s="163" t="s">
        <v>25</v>
      </c>
      <c r="J85" s="71" t="str">
        <f>IF(J12="","",J12)</f>
        <v>3. 4. 2019</v>
      </c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61"/>
      <c r="J86" s="61"/>
      <c r="K86" s="61"/>
      <c r="L86" s="59"/>
    </row>
    <row r="87" spans="2:65" s="1" customFormat="1" ht="15">
      <c r="B87" s="39"/>
      <c r="C87" s="63" t="s">
        <v>27</v>
      </c>
      <c r="D87" s="61"/>
      <c r="E87" s="61"/>
      <c r="F87" s="162" t="str">
        <f>E15</f>
        <v>Městys Načeradec</v>
      </c>
      <c r="G87" s="61"/>
      <c r="H87" s="61"/>
      <c r="I87" s="163" t="s">
        <v>35</v>
      </c>
      <c r="J87" s="162" t="str">
        <f>E21</f>
        <v>Ing. Jaroslav Čepický</v>
      </c>
      <c r="K87" s="61"/>
      <c r="L87" s="59"/>
    </row>
    <row r="88" spans="2:65" s="1" customFormat="1" ht="14.45" customHeight="1">
      <c r="B88" s="39"/>
      <c r="C88" s="63" t="s">
        <v>33</v>
      </c>
      <c r="D88" s="61"/>
      <c r="E88" s="61"/>
      <c r="F88" s="162" t="str">
        <f>IF(E18="","",E18)</f>
        <v/>
      </c>
      <c r="G88" s="61"/>
      <c r="H88" s="61"/>
      <c r="I88" s="161"/>
      <c r="J88" s="61"/>
      <c r="K88" s="61"/>
      <c r="L88" s="59"/>
    </row>
    <row r="89" spans="2:65" s="1" customFormat="1" ht="10.35" customHeight="1">
      <c r="B89" s="39"/>
      <c r="C89" s="61"/>
      <c r="D89" s="61"/>
      <c r="E89" s="61"/>
      <c r="F89" s="61"/>
      <c r="G89" s="61"/>
      <c r="H89" s="61"/>
      <c r="I89" s="161"/>
      <c r="J89" s="61"/>
      <c r="K89" s="61"/>
      <c r="L89" s="59"/>
    </row>
    <row r="90" spans="2:65" s="9" customFormat="1" ht="29.25" customHeight="1">
      <c r="B90" s="164"/>
      <c r="C90" s="165" t="s">
        <v>131</v>
      </c>
      <c r="D90" s="166" t="s">
        <v>60</v>
      </c>
      <c r="E90" s="166" t="s">
        <v>56</v>
      </c>
      <c r="F90" s="166" t="s">
        <v>132</v>
      </c>
      <c r="G90" s="166" t="s">
        <v>133</v>
      </c>
      <c r="H90" s="166" t="s">
        <v>134</v>
      </c>
      <c r="I90" s="167" t="s">
        <v>135</v>
      </c>
      <c r="J90" s="166" t="s">
        <v>123</v>
      </c>
      <c r="K90" s="168" t="s">
        <v>136</v>
      </c>
      <c r="L90" s="169"/>
      <c r="M90" s="79" t="s">
        <v>137</v>
      </c>
      <c r="N90" s="80" t="s">
        <v>45</v>
      </c>
      <c r="O90" s="80" t="s">
        <v>138</v>
      </c>
      <c r="P90" s="80" t="s">
        <v>139</v>
      </c>
      <c r="Q90" s="80" t="s">
        <v>140</v>
      </c>
      <c r="R90" s="80" t="s">
        <v>141</v>
      </c>
      <c r="S90" s="80" t="s">
        <v>142</v>
      </c>
      <c r="T90" s="81" t="s">
        <v>143</v>
      </c>
    </row>
    <row r="91" spans="2:65" s="1" customFormat="1" ht="29.25" customHeight="1">
      <c r="B91" s="39"/>
      <c r="C91" s="85" t="s">
        <v>124</v>
      </c>
      <c r="D91" s="61"/>
      <c r="E91" s="61"/>
      <c r="F91" s="61"/>
      <c r="G91" s="61"/>
      <c r="H91" s="61"/>
      <c r="I91" s="161"/>
      <c r="J91" s="170">
        <f>BK91</f>
        <v>0</v>
      </c>
      <c r="K91" s="61"/>
      <c r="L91" s="59"/>
      <c r="M91" s="82"/>
      <c r="N91" s="83"/>
      <c r="O91" s="83"/>
      <c r="P91" s="171">
        <f>P92+P191</f>
        <v>0</v>
      </c>
      <c r="Q91" s="83"/>
      <c r="R91" s="171">
        <f>R92+R191</f>
        <v>7.7983945900000009</v>
      </c>
      <c r="S91" s="83"/>
      <c r="T91" s="172">
        <f>T92+T191</f>
        <v>0</v>
      </c>
      <c r="AT91" s="22" t="s">
        <v>74</v>
      </c>
      <c r="AU91" s="22" t="s">
        <v>125</v>
      </c>
      <c r="BK91" s="173">
        <f>BK92+BK191</f>
        <v>0</v>
      </c>
    </row>
    <row r="92" spans="2:65" s="10" customFormat="1" ht="37.35" customHeight="1">
      <c r="B92" s="174"/>
      <c r="C92" s="175"/>
      <c r="D92" s="176" t="s">
        <v>74</v>
      </c>
      <c r="E92" s="177" t="s">
        <v>212</v>
      </c>
      <c r="F92" s="177" t="s">
        <v>213</v>
      </c>
      <c r="G92" s="175"/>
      <c r="H92" s="175"/>
      <c r="I92" s="178"/>
      <c r="J92" s="179">
        <f>BK92</f>
        <v>0</v>
      </c>
      <c r="K92" s="175"/>
      <c r="L92" s="180"/>
      <c r="M92" s="181"/>
      <c r="N92" s="182"/>
      <c r="O92" s="182"/>
      <c r="P92" s="183">
        <f>P93+P122+P173+P185</f>
        <v>0</v>
      </c>
      <c r="Q92" s="182"/>
      <c r="R92" s="183">
        <f>R93+R122+R173+R185</f>
        <v>7.3125765900000008</v>
      </c>
      <c r="S92" s="182"/>
      <c r="T92" s="184">
        <f>T93+T122+T173+T185</f>
        <v>0</v>
      </c>
      <c r="AR92" s="185" t="s">
        <v>83</v>
      </c>
      <c r="AT92" s="186" t="s">
        <v>74</v>
      </c>
      <c r="AU92" s="186" t="s">
        <v>75</v>
      </c>
      <c r="AY92" s="185" t="s">
        <v>147</v>
      </c>
      <c r="BK92" s="187">
        <f>BK93+BK122+BK173+BK185</f>
        <v>0</v>
      </c>
    </row>
    <row r="93" spans="2:65" s="10" customFormat="1" ht="19.899999999999999" customHeight="1">
      <c r="B93" s="174"/>
      <c r="C93" s="175"/>
      <c r="D93" s="176" t="s">
        <v>74</v>
      </c>
      <c r="E93" s="188" t="s">
        <v>83</v>
      </c>
      <c r="F93" s="188" t="s">
        <v>214</v>
      </c>
      <c r="G93" s="175"/>
      <c r="H93" s="175"/>
      <c r="I93" s="178"/>
      <c r="J93" s="189">
        <f>BK93</f>
        <v>0</v>
      </c>
      <c r="K93" s="175"/>
      <c r="L93" s="180"/>
      <c r="M93" s="181"/>
      <c r="N93" s="182"/>
      <c r="O93" s="182"/>
      <c r="P93" s="183">
        <f>P94+P105+P118</f>
        <v>0</v>
      </c>
      <c r="Q93" s="182"/>
      <c r="R93" s="183">
        <f>R94+R105+R118</f>
        <v>0</v>
      </c>
      <c r="S93" s="182"/>
      <c r="T93" s="184">
        <f>T94+T105+T118</f>
        <v>0</v>
      </c>
      <c r="AR93" s="185" t="s">
        <v>83</v>
      </c>
      <c r="AT93" s="186" t="s">
        <v>74</v>
      </c>
      <c r="AU93" s="186" t="s">
        <v>83</v>
      </c>
      <c r="AY93" s="185" t="s">
        <v>147</v>
      </c>
      <c r="BK93" s="187">
        <f>BK94+BK105+BK118</f>
        <v>0</v>
      </c>
    </row>
    <row r="94" spans="2:65" s="10" customFormat="1" ht="14.85" customHeight="1">
      <c r="B94" s="174"/>
      <c r="C94" s="175"/>
      <c r="D94" s="176" t="s">
        <v>74</v>
      </c>
      <c r="E94" s="188" t="s">
        <v>215</v>
      </c>
      <c r="F94" s="188" t="s">
        <v>216</v>
      </c>
      <c r="G94" s="175"/>
      <c r="H94" s="175"/>
      <c r="I94" s="178"/>
      <c r="J94" s="189">
        <f>BK94</f>
        <v>0</v>
      </c>
      <c r="K94" s="175"/>
      <c r="L94" s="180"/>
      <c r="M94" s="181"/>
      <c r="N94" s="182"/>
      <c r="O94" s="182"/>
      <c r="P94" s="183">
        <f>SUM(P95:P104)</f>
        <v>0</v>
      </c>
      <c r="Q94" s="182"/>
      <c r="R94" s="183">
        <f>SUM(R95:R104)</f>
        <v>0</v>
      </c>
      <c r="S94" s="182"/>
      <c r="T94" s="184">
        <f>SUM(T95:T104)</f>
        <v>0</v>
      </c>
      <c r="AR94" s="185" t="s">
        <v>83</v>
      </c>
      <c r="AT94" s="186" t="s">
        <v>74</v>
      </c>
      <c r="AU94" s="186" t="s">
        <v>85</v>
      </c>
      <c r="AY94" s="185" t="s">
        <v>147</v>
      </c>
      <c r="BK94" s="187">
        <f>SUM(BK95:BK104)</f>
        <v>0</v>
      </c>
    </row>
    <row r="95" spans="2:65" s="1" customFormat="1" ht="25.5" customHeight="1">
      <c r="B95" s="39"/>
      <c r="C95" s="190" t="s">
        <v>83</v>
      </c>
      <c r="D95" s="190" t="s">
        <v>150</v>
      </c>
      <c r="E95" s="191" t="s">
        <v>217</v>
      </c>
      <c r="F95" s="192" t="s">
        <v>218</v>
      </c>
      <c r="G95" s="193" t="s">
        <v>219</v>
      </c>
      <c r="H95" s="194">
        <v>1.8859999999999999</v>
      </c>
      <c r="I95" s="195"/>
      <c r="J95" s="196">
        <f>ROUND(I95*H95,2)</f>
        <v>0</v>
      </c>
      <c r="K95" s="192" t="s">
        <v>154</v>
      </c>
      <c r="L95" s="59"/>
      <c r="M95" s="197" t="s">
        <v>21</v>
      </c>
      <c r="N95" s="198" t="s">
        <v>46</v>
      </c>
      <c r="O95" s="40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2" t="s">
        <v>166</v>
      </c>
      <c r="AT95" s="22" t="s">
        <v>150</v>
      </c>
      <c r="AU95" s="22" t="s">
        <v>160</v>
      </c>
      <c r="AY95" s="22" t="s">
        <v>147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2" t="s">
        <v>83</v>
      </c>
      <c r="BK95" s="201">
        <f>ROUND(I95*H95,2)</f>
        <v>0</v>
      </c>
      <c r="BL95" s="22" t="s">
        <v>166</v>
      </c>
      <c r="BM95" s="22" t="s">
        <v>220</v>
      </c>
    </row>
    <row r="96" spans="2:65" s="11" customFormat="1">
      <c r="B96" s="202"/>
      <c r="C96" s="203"/>
      <c r="D96" s="204" t="s">
        <v>186</v>
      </c>
      <c r="E96" s="205" t="s">
        <v>21</v>
      </c>
      <c r="F96" s="206" t="s">
        <v>221</v>
      </c>
      <c r="G96" s="203"/>
      <c r="H96" s="205" t="s">
        <v>21</v>
      </c>
      <c r="I96" s="207"/>
      <c r="J96" s="203"/>
      <c r="K96" s="203"/>
      <c r="L96" s="208"/>
      <c r="M96" s="209"/>
      <c r="N96" s="210"/>
      <c r="O96" s="210"/>
      <c r="P96" s="210"/>
      <c r="Q96" s="210"/>
      <c r="R96" s="210"/>
      <c r="S96" s="210"/>
      <c r="T96" s="211"/>
      <c r="AT96" s="212" t="s">
        <v>186</v>
      </c>
      <c r="AU96" s="212" t="s">
        <v>160</v>
      </c>
      <c r="AV96" s="11" t="s">
        <v>83</v>
      </c>
      <c r="AW96" s="11" t="s">
        <v>38</v>
      </c>
      <c r="AX96" s="11" t="s">
        <v>75</v>
      </c>
      <c r="AY96" s="212" t="s">
        <v>147</v>
      </c>
    </row>
    <row r="97" spans="2:65" s="12" customFormat="1">
      <c r="B97" s="213"/>
      <c r="C97" s="214"/>
      <c r="D97" s="204" t="s">
        <v>186</v>
      </c>
      <c r="E97" s="215" t="s">
        <v>21</v>
      </c>
      <c r="F97" s="216" t="s">
        <v>222</v>
      </c>
      <c r="G97" s="214"/>
      <c r="H97" s="217">
        <v>0.35</v>
      </c>
      <c r="I97" s="218"/>
      <c r="J97" s="214"/>
      <c r="K97" s="214"/>
      <c r="L97" s="219"/>
      <c r="M97" s="220"/>
      <c r="N97" s="221"/>
      <c r="O97" s="221"/>
      <c r="P97" s="221"/>
      <c r="Q97" s="221"/>
      <c r="R97" s="221"/>
      <c r="S97" s="221"/>
      <c r="T97" s="222"/>
      <c r="AT97" s="223" t="s">
        <v>186</v>
      </c>
      <c r="AU97" s="223" t="s">
        <v>160</v>
      </c>
      <c r="AV97" s="12" t="s">
        <v>85</v>
      </c>
      <c r="AW97" s="12" t="s">
        <v>38</v>
      </c>
      <c r="AX97" s="12" t="s">
        <v>75</v>
      </c>
      <c r="AY97" s="223" t="s">
        <v>147</v>
      </c>
    </row>
    <row r="98" spans="2:65" s="11" customFormat="1">
      <c r="B98" s="202"/>
      <c r="C98" s="203"/>
      <c r="D98" s="204" t="s">
        <v>186</v>
      </c>
      <c r="E98" s="205" t="s">
        <v>21</v>
      </c>
      <c r="F98" s="206" t="s">
        <v>223</v>
      </c>
      <c r="G98" s="203"/>
      <c r="H98" s="205" t="s">
        <v>21</v>
      </c>
      <c r="I98" s="207"/>
      <c r="J98" s="203"/>
      <c r="K98" s="203"/>
      <c r="L98" s="208"/>
      <c r="M98" s="209"/>
      <c r="N98" s="210"/>
      <c r="O98" s="210"/>
      <c r="P98" s="210"/>
      <c r="Q98" s="210"/>
      <c r="R98" s="210"/>
      <c r="S98" s="210"/>
      <c r="T98" s="211"/>
      <c r="AT98" s="212" t="s">
        <v>186</v>
      </c>
      <c r="AU98" s="212" t="s">
        <v>160</v>
      </c>
      <c r="AV98" s="11" t="s">
        <v>83</v>
      </c>
      <c r="AW98" s="11" t="s">
        <v>38</v>
      </c>
      <c r="AX98" s="11" t="s">
        <v>75</v>
      </c>
      <c r="AY98" s="212" t="s">
        <v>147</v>
      </c>
    </row>
    <row r="99" spans="2:65" s="12" customFormat="1">
      <c r="B99" s="213"/>
      <c r="C99" s="214"/>
      <c r="D99" s="204" t="s">
        <v>186</v>
      </c>
      <c r="E99" s="215" t="s">
        <v>21</v>
      </c>
      <c r="F99" s="216" t="s">
        <v>224</v>
      </c>
      <c r="G99" s="214"/>
      <c r="H99" s="217">
        <v>0.67200000000000004</v>
      </c>
      <c r="I99" s="218"/>
      <c r="J99" s="214"/>
      <c r="K99" s="214"/>
      <c r="L99" s="219"/>
      <c r="M99" s="220"/>
      <c r="N99" s="221"/>
      <c r="O99" s="221"/>
      <c r="P99" s="221"/>
      <c r="Q99" s="221"/>
      <c r="R99" s="221"/>
      <c r="S99" s="221"/>
      <c r="T99" s="222"/>
      <c r="AT99" s="223" t="s">
        <v>186</v>
      </c>
      <c r="AU99" s="223" t="s">
        <v>160</v>
      </c>
      <c r="AV99" s="12" t="s">
        <v>85</v>
      </c>
      <c r="AW99" s="12" t="s">
        <v>38</v>
      </c>
      <c r="AX99" s="12" t="s">
        <v>75</v>
      </c>
      <c r="AY99" s="223" t="s">
        <v>147</v>
      </c>
    </row>
    <row r="100" spans="2:65" s="11" customFormat="1">
      <c r="B100" s="202"/>
      <c r="C100" s="203"/>
      <c r="D100" s="204" t="s">
        <v>186</v>
      </c>
      <c r="E100" s="205" t="s">
        <v>21</v>
      </c>
      <c r="F100" s="206" t="s">
        <v>225</v>
      </c>
      <c r="G100" s="203"/>
      <c r="H100" s="205" t="s">
        <v>21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186</v>
      </c>
      <c r="AU100" s="212" t="s">
        <v>160</v>
      </c>
      <c r="AV100" s="11" t="s">
        <v>83</v>
      </c>
      <c r="AW100" s="11" t="s">
        <v>38</v>
      </c>
      <c r="AX100" s="11" t="s">
        <v>75</v>
      </c>
      <c r="AY100" s="212" t="s">
        <v>147</v>
      </c>
    </row>
    <row r="101" spans="2:65" s="12" customFormat="1">
      <c r="B101" s="213"/>
      <c r="C101" s="214"/>
      <c r="D101" s="204" t="s">
        <v>186</v>
      </c>
      <c r="E101" s="215" t="s">
        <v>21</v>
      </c>
      <c r="F101" s="216" t="s">
        <v>226</v>
      </c>
      <c r="G101" s="214"/>
      <c r="H101" s="217">
        <v>0.86399999999999999</v>
      </c>
      <c r="I101" s="218"/>
      <c r="J101" s="214"/>
      <c r="K101" s="214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186</v>
      </c>
      <c r="AU101" s="223" t="s">
        <v>160</v>
      </c>
      <c r="AV101" s="12" t="s">
        <v>85</v>
      </c>
      <c r="AW101" s="12" t="s">
        <v>38</v>
      </c>
      <c r="AX101" s="12" t="s">
        <v>75</v>
      </c>
      <c r="AY101" s="223" t="s">
        <v>147</v>
      </c>
    </row>
    <row r="102" spans="2:65" s="1" customFormat="1" ht="38.25" customHeight="1">
      <c r="B102" s="39"/>
      <c r="C102" s="190" t="s">
        <v>85</v>
      </c>
      <c r="D102" s="190" t="s">
        <v>150</v>
      </c>
      <c r="E102" s="191" t="s">
        <v>227</v>
      </c>
      <c r="F102" s="192" t="s">
        <v>228</v>
      </c>
      <c r="G102" s="193" t="s">
        <v>219</v>
      </c>
      <c r="H102" s="194">
        <v>1.8859999999999999</v>
      </c>
      <c r="I102" s="195"/>
      <c r="J102" s="196">
        <f>ROUND(I102*H102,2)</f>
        <v>0</v>
      </c>
      <c r="K102" s="192" t="s">
        <v>154</v>
      </c>
      <c r="L102" s="59"/>
      <c r="M102" s="197" t="s">
        <v>21</v>
      </c>
      <c r="N102" s="198" t="s">
        <v>46</v>
      </c>
      <c r="O102" s="40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AR102" s="22" t="s">
        <v>166</v>
      </c>
      <c r="AT102" s="22" t="s">
        <v>150</v>
      </c>
      <c r="AU102" s="22" t="s">
        <v>160</v>
      </c>
      <c r="AY102" s="22" t="s">
        <v>147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22" t="s">
        <v>83</v>
      </c>
      <c r="BK102" s="201">
        <f>ROUND(I102*H102,2)</f>
        <v>0</v>
      </c>
      <c r="BL102" s="22" t="s">
        <v>166</v>
      </c>
      <c r="BM102" s="22" t="s">
        <v>229</v>
      </c>
    </row>
    <row r="103" spans="2:65" s="11" customFormat="1">
      <c r="B103" s="202"/>
      <c r="C103" s="203"/>
      <c r="D103" s="204" t="s">
        <v>186</v>
      </c>
      <c r="E103" s="205" t="s">
        <v>21</v>
      </c>
      <c r="F103" s="206" t="s">
        <v>230</v>
      </c>
      <c r="G103" s="203"/>
      <c r="H103" s="205" t="s">
        <v>21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186</v>
      </c>
      <c r="AU103" s="212" t="s">
        <v>160</v>
      </c>
      <c r="AV103" s="11" t="s">
        <v>83</v>
      </c>
      <c r="AW103" s="11" t="s">
        <v>38</v>
      </c>
      <c r="AX103" s="11" t="s">
        <v>75</v>
      </c>
      <c r="AY103" s="212" t="s">
        <v>147</v>
      </c>
    </row>
    <row r="104" spans="2:65" s="12" customFormat="1">
      <c r="B104" s="213"/>
      <c r="C104" s="214"/>
      <c r="D104" s="204" t="s">
        <v>186</v>
      </c>
      <c r="E104" s="215" t="s">
        <v>21</v>
      </c>
      <c r="F104" s="216" t="s">
        <v>231</v>
      </c>
      <c r="G104" s="214"/>
      <c r="H104" s="217">
        <v>1.8859999999999999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186</v>
      </c>
      <c r="AU104" s="223" t="s">
        <v>160</v>
      </c>
      <c r="AV104" s="12" t="s">
        <v>85</v>
      </c>
      <c r="AW104" s="12" t="s">
        <v>38</v>
      </c>
      <c r="AX104" s="12" t="s">
        <v>75</v>
      </c>
      <c r="AY104" s="223" t="s">
        <v>147</v>
      </c>
    </row>
    <row r="105" spans="2:65" s="10" customFormat="1" ht="22.35" customHeight="1">
      <c r="B105" s="174"/>
      <c r="C105" s="175"/>
      <c r="D105" s="176" t="s">
        <v>74</v>
      </c>
      <c r="E105" s="188" t="s">
        <v>232</v>
      </c>
      <c r="F105" s="188" t="s">
        <v>233</v>
      </c>
      <c r="G105" s="175"/>
      <c r="H105" s="175"/>
      <c r="I105" s="178"/>
      <c r="J105" s="189">
        <f>BK105</f>
        <v>0</v>
      </c>
      <c r="K105" s="175"/>
      <c r="L105" s="180"/>
      <c r="M105" s="181"/>
      <c r="N105" s="182"/>
      <c r="O105" s="182"/>
      <c r="P105" s="183">
        <f>SUM(P106:P117)</f>
        <v>0</v>
      </c>
      <c r="Q105" s="182"/>
      <c r="R105" s="183">
        <f>SUM(R106:R117)</f>
        <v>0</v>
      </c>
      <c r="S105" s="182"/>
      <c r="T105" s="184">
        <f>SUM(T106:T117)</f>
        <v>0</v>
      </c>
      <c r="AR105" s="185" t="s">
        <v>83</v>
      </c>
      <c r="AT105" s="186" t="s">
        <v>74</v>
      </c>
      <c r="AU105" s="186" t="s">
        <v>85</v>
      </c>
      <c r="AY105" s="185" t="s">
        <v>147</v>
      </c>
      <c r="BK105" s="187">
        <f>SUM(BK106:BK117)</f>
        <v>0</v>
      </c>
    </row>
    <row r="106" spans="2:65" s="1" customFormat="1" ht="38.25" customHeight="1">
      <c r="B106" s="39"/>
      <c r="C106" s="190" t="s">
        <v>160</v>
      </c>
      <c r="D106" s="190" t="s">
        <v>150</v>
      </c>
      <c r="E106" s="191" t="s">
        <v>234</v>
      </c>
      <c r="F106" s="192" t="s">
        <v>235</v>
      </c>
      <c r="G106" s="193" t="s">
        <v>219</v>
      </c>
      <c r="H106" s="194">
        <v>1.8859999999999999</v>
      </c>
      <c r="I106" s="195"/>
      <c r="J106" s="196">
        <f>ROUND(I106*H106,2)</f>
        <v>0</v>
      </c>
      <c r="K106" s="192" t="s">
        <v>154</v>
      </c>
      <c r="L106" s="59"/>
      <c r="M106" s="197" t="s">
        <v>21</v>
      </c>
      <c r="N106" s="198" t="s">
        <v>46</v>
      </c>
      <c r="O106" s="40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AR106" s="22" t="s">
        <v>166</v>
      </c>
      <c r="AT106" s="22" t="s">
        <v>150</v>
      </c>
      <c r="AU106" s="22" t="s">
        <v>160</v>
      </c>
      <c r="AY106" s="22" t="s">
        <v>147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22" t="s">
        <v>83</v>
      </c>
      <c r="BK106" s="201">
        <f>ROUND(I106*H106,2)</f>
        <v>0</v>
      </c>
      <c r="BL106" s="22" t="s">
        <v>166</v>
      </c>
      <c r="BM106" s="22" t="s">
        <v>236</v>
      </c>
    </row>
    <row r="107" spans="2:65" s="11" customFormat="1">
      <c r="B107" s="202"/>
      <c r="C107" s="203"/>
      <c r="D107" s="204" t="s">
        <v>186</v>
      </c>
      <c r="E107" s="205" t="s">
        <v>21</v>
      </c>
      <c r="F107" s="206" t="s">
        <v>230</v>
      </c>
      <c r="G107" s="203"/>
      <c r="H107" s="205" t="s">
        <v>21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186</v>
      </c>
      <c r="AU107" s="212" t="s">
        <v>160</v>
      </c>
      <c r="AV107" s="11" t="s">
        <v>83</v>
      </c>
      <c r="AW107" s="11" t="s">
        <v>38</v>
      </c>
      <c r="AX107" s="11" t="s">
        <v>75</v>
      </c>
      <c r="AY107" s="212" t="s">
        <v>147</v>
      </c>
    </row>
    <row r="108" spans="2:65" s="12" customFormat="1">
      <c r="B108" s="213"/>
      <c r="C108" s="214"/>
      <c r="D108" s="204" t="s">
        <v>186</v>
      </c>
      <c r="E108" s="215" t="s">
        <v>21</v>
      </c>
      <c r="F108" s="216" t="s">
        <v>231</v>
      </c>
      <c r="G108" s="214"/>
      <c r="H108" s="217">
        <v>1.8859999999999999</v>
      </c>
      <c r="I108" s="218"/>
      <c r="J108" s="214"/>
      <c r="K108" s="214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186</v>
      </c>
      <c r="AU108" s="223" t="s">
        <v>160</v>
      </c>
      <c r="AV108" s="12" t="s">
        <v>85</v>
      </c>
      <c r="AW108" s="12" t="s">
        <v>38</v>
      </c>
      <c r="AX108" s="12" t="s">
        <v>75</v>
      </c>
      <c r="AY108" s="223" t="s">
        <v>147</v>
      </c>
    </row>
    <row r="109" spans="2:65" s="1" customFormat="1" ht="38.25" customHeight="1">
      <c r="B109" s="39"/>
      <c r="C109" s="190" t="s">
        <v>166</v>
      </c>
      <c r="D109" s="190" t="s">
        <v>150</v>
      </c>
      <c r="E109" s="191" t="s">
        <v>237</v>
      </c>
      <c r="F109" s="192" t="s">
        <v>238</v>
      </c>
      <c r="G109" s="193" t="s">
        <v>219</v>
      </c>
      <c r="H109" s="194">
        <v>1.8859999999999999</v>
      </c>
      <c r="I109" s="195"/>
      <c r="J109" s="196">
        <f>ROUND(I109*H109,2)</f>
        <v>0</v>
      </c>
      <c r="K109" s="192" t="s">
        <v>154</v>
      </c>
      <c r="L109" s="59"/>
      <c r="M109" s="197" t="s">
        <v>21</v>
      </c>
      <c r="N109" s="198" t="s">
        <v>46</v>
      </c>
      <c r="O109" s="40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AR109" s="22" t="s">
        <v>166</v>
      </c>
      <c r="AT109" s="22" t="s">
        <v>150</v>
      </c>
      <c r="AU109" s="22" t="s">
        <v>160</v>
      </c>
      <c r="AY109" s="22" t="s">
        <v>147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2" t="s">
        <v>83</v>
      </c>
      <c r="BK109" s="201">
        <f>ROUND(I109*H109,2)</f>
        <v>0</v>
      </c>
      <c r="BL109" s="22" t="s">
        <v>166</v>
      </c>
      <c r="BM109" s="22" t="s">
        <v>239</v>
      </c>
    </row>
    <row r="110" spans="2:65" s="11" customFormat="1">
      <c r="B110" s="202"/>
      <c r="C110" s="203"/>
      <c r="D110" s="204" t="s">
        <v>186</v>
      </c>
      <c r="E110" s="205" t="s">
        <v>21</v>
      </c>
      <c r="F110" s="206" t="s">
        <v>230</v>
      </c>
      <c r="G110" s="203"/>
      <c r="H110" s="205" t="s">
        <v>21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186</v>
      </c>
      <c r="AU110" s="212" t="s">
        <v>160</v>
      </c>
      <c r="AV110" s="11" t="s">
        <v>83</v>
      </c>
      <c r="AW110" s="11" t="s">
        <v>38</v>
      </c>
      <c r="AX110" s="11" t="s">
        <v>75</v>
      </c>
      <c r="AY110" s="212" t="s">
        <v>147</v>
      </c>
    </row>
    <row r="111" spans="2:65" s="12" customFormat="1">
      <c r="B111" s="213"/>
      <c r="C111" s="214"/>
      <c r="D111" s="204" t="s">
        <v>186</v>
      </c>
      <c r="E111" s="215" t="s">
        <v>21</v>
      </c>
      <c r="F111" s="216" t="s">
        <v>231</v>
      </c>
      <c r="G111" s="214"/>
      <c r="H111" s="217">
        <v>1.8859999999999999</v>
      </c>
      <c r="I111" s="218"/>
      <c r="J111" s="214"/>
      <c r="K111" s="214"/>
      <c r="L111" s="219"/>
      <c r="M111" s="220"/>
      <c r="N111" s="221"/>
      <c r="O111" s="221"/>
      <c r="P111" s="221"/>
      <c r="Q111" s="221"/>
      <c r="R111" s="221"/>
      <c r="S111" s="221"/>
      <c r="T111" s="222"/>
      <c r="AT111" s="223" t="s">
        <v>186</v>
      </c>
      <c r="AU111" s="223" t="s">
        <v>160</v>
      </c>
      <c r="AV111" s="12" t="s">
        <v>85</v>
      </c>
      <c r="AW111" s="12" t="s">
        <v>38</v>
      </c>
      <c r="AX111" s="12" t="s">
        <v>75</v>
      </c>
      <c r="AY111" s="223" t="s">
        <v>147</v>
      </c>
    </row>
    <row r="112" spans="2:65" s="1" customFormat="1" ht="51" customHeight="1">
      <c r="B112" s="39"/>
      <c r="C112" s="190" t="s">
        <v>146</v>
      </c>
      <c r="D112" s="190" t="s">
        <v>150</v>
      </c>
      <c r="E112" s="191" t="s">
        <v>240</v>
      </c>
      <c r="F112" s="192" t="s">
        <v>241</v>
      </c>
      <c r="G112" s="193" t="s">
        <v>219</v>
      </c>
      <c r="H112" s="194">
        <v>1.8859999999999999</v>
      </c>
      <c r="I112" s="195"/>
      <c r="J112" s="196">
        <f>ROUND(I112*H112,2)</f>
        <v>0</v>
      </c>
      <c r="K112" s="192" t="s">
        <v>154</v>
      </c>
      <c r="L112" s="59"/>
      <c r="M112" s="197" t="s">
        <v>21</v>
      </c>
      <c r="N112" s="198" t="s">
        <v>46</v>
      </c>
      <c r="O112" s="40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AR112" s="22" t="s">
        <v>166</v>
      </c>
      <c r="AT112" s="22" t="s">
        <v>150</v>
      </c>
      <c r="AU112" s="22" t="s">
        <v>160</v>
      </c>
      <c r="AY112" s="22" t="s">
        <v>147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22" t="s">
        <v>83</v>
      </c>
      <c r="BK112" s="201">
        <f>ROUND(I112*H112,2)</f>
        <v>0</v>
      </c>
      <c r="BL112" s="22" t="s">
        <v>166</v>
      </c>
      <c r="BM112" s="22" t="s">
        <v>242</v>
      </c>
    </row>
    <row r="113" spans="2:65" s="11" customFormat="1">
      <c r="B113" s="202"/>
      <c r="C113" s="203"/>
      <c r="D113" s="204" t="s">
        <v>186</v>
      </c>
      <c r="E113" s="205" t="s">
        <v>21</v>
      </c>
      <c r="F113" s="206" t="s">
        <v>230</v>
      </c>
      <c r="G113" s="203"/>
      <c r="H113" s="205" t="s">
        <v>21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186</v>
      </c>
      <c r="AU113" s="212" t="s">
        <v>160</v>
      </c>
      <c r="AV113" s="11" t="s">
        <v>83</v>
      </c>
      <c r="AW113" s="11" t="s">
        <v>38</v>
      </c>
      <c r="AX113" s="11" t="s">
        <v>75</v>
      </c>
      <c r="AY113" s="212" t="s">
        <v>147</v>
      </c>
    </row>
    <row r="114" spans="2:65" s="12" customFormat="1">
      <c r="B114" s="213"/>
      <c r="C114" s="214"/>
      <c r="D114" s="204" t="s">
        <v>186</v>
      </c>
      <c r="E114" s="215" t="s">
        <v>21</v>
      </c>
      <c r="F114" s="216" t="s">
        <v>231</v>
      </c>
      <c r="G114" s="214"/>
      <c r="H114" s="217">
        <v>1.8859999999999999</v>
      </c>
      <c r="I114" s="218"/>
      <c r="J114" s="214"/>
      <c r="K114" s="214"/>
      <c r="L114" s="219"/>
      <c r="M114" s="220"/>
      <c r="N114" s="221"/>
      <c r="O114" s="221"/>
      <c r="P114" s="221"/>
      <c r="Q114" s="221"/>
      <c r="R114" s="221"/>
      <c r="S114" s="221"/>
      <c r="T114" s="222"/>
      <c r="AT114" s="223" t="s">
        <v>186</v>
      </c>
      <c r="AU114" s="223" t="s">
        <v>160</v>
      </c>
      <c r="AV114" s="12" t="s">
        <v>85</v>
      </c>
      <c r="AW114" s="12" t="s">
        <v>38</v>
      </c>
      <c r="AX114" s="12" t="s">
        <v>75</v>
      </c>
      <c r="AY114" s="223" t="s">
        <v>147</v>
      </c>
    </row>
    <row r="115" spans="2:65" s="1" customFormat="1" ht="25.5" customHeight="1">
      <c r="B115" s="39"/>
      <c r="C115" s="190" t="s">
        <v>173</v>
      </c>
      <c r="D115" s="190" t="s">
        <v>150</v>
      </c>
      <c r="E115" s="191" t="s">
        <v>243</v>
      </c>
      <c r="F115" s="192" t="s">
        <v>244</v>
      </c>
      <c r="G115" s="193" t="s">
        <v>219</v>
      </c>
      <c r="H115" s="194">
        <v>1.8859999999999999</v>
      </c>
      <c r="I115" s="195"/>
      <c r="J115" s="196">
        <f>ROUND(I115*H115,2)</f>
        <v>0</v>
      </c>
      <c r="K115" s="192" t="s">
        <v>154</v>
      </c>
      <c r="L115" s="59"/>
      <c r="M115" s="197" t="s">
        <v>21</v>
      </c>
      <c r="N115" s="198" t="s">
        <v>46</v>
      </c>
      <c r="O115" s="40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2" t="s">
        <v>166</v>
      </c>
      <c r="AT115" s="22" t="s">
        <v>150</v>
      </c>
      <c r="AU115" s="22" t="s">
        <v>160</v>
      </c>
      <c r="AY115" s="22" t="s">
        <v>147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2" t="s">
        <v>83</v>
      </c>
      <c r="BK115" s="201">
        <f>ROUND(I115*H115,2)</f>
        <v>0</v>
      </c>
      <c r="BL115" s="22" t="s">
        <v>166</v>
      </c>
      <c r="BM115" s="22" t="s">
        <v>245</v>
      </c>
    </row>
    <row r="116" spans="2:65" s="11" customFormat="1">
      <c r="B116" s="202"/>
      <c r="C116" s="203"/>
      <c r="D116" s="204" t="s">
        <v>186</v>
      </c>
      <c r="E116" s="205" t="s">
        <v>21</v>
      </c>
      <c r="F116" s="206" t="s">
        <v>230</v>
      </c>
      <c r="G116" s="203"/>
      <c r="H116" s="205" t="s">
        <v>21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186</v>
      </c>
      <c r="AU116" s="212" t="s">
        <v>160</v>
      </c>
      <c r="AV116" s="11" t="s">
        <v>83</v>
      </c>
      <c r="AW116" s="11" t="s">
        <v>38</v>
      </c>
      <c r="AX116" s="11" t="s">
        <v>75</v>
      </c>
      <c r="AY116" s="212" t="s">
        <v>147</v>
      </c>
    </row>
    <row r="117" spans="2:65" s="12" customFormat="1">
      <c r="B117" s="213"/>
      <c r="C117" s="214"/>
      <c r="D117" s="204" t="s">
        <v>186</v>
      </c>
      <c r="E117" s="215" t="s">
        <v>21</v>
      </c>
      <c r="F117" s="216" t="s">
        <v>231</v>
      </c>
      <c r="G117" s="214"/>
      <c r="H117" s="217">
        <v>1.8859999999999999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186</v>
      </c>
      <c r="AU117" s="223" t="s">
        <v>160</v>
      </c>
      <c r="AV117" s="12" t="s">
        <v>85</v>
      </c>
      <c r="AW117" s="12" t="s">
        <v>38</v>
      </c>
      <c r="AX117" s="12" t="s">
        <v>75</v>
      </c>
      <c r="AY117" s="223" t="s">
        <v>147</v>
      </c>
    </row>
    <row r="118" spans="2:65" s="10" customFormat="1" ht="22.35" customHeight="1">
      <c r="B118" s="174"/>
      <c r="C118" s="175"/>
      <c r="D118" s="176" t="s">
        <v>74</v>
      </c>
      <c r="E118" s="188" t="s">
        <v>246</v>
      </c>
      <c r="F118" s="188" t="s">
        <v>247</v>
      </c>
      <c r="G118" s="175"/>
      <c r="H118" s="175"/>
      <c r="I118" s="178"/>
      <c r="J118" s="189">
        <f>BK118</f>
        <v>0</v>
      </c>
      <c r="K118" s="175"/>
      <c r="L118" s="180"/>
      <c r="M118" s="181"/>
      <c r="N118" s="182"/>
      <c r="O118" s="182"/>
      <c r="P118" s="183">
        <f>SUM(P119:P121)</f>
        <v>0</v>
      </c>
      <c r="Q118" s="182"/>
      <c r="R118" s="183">
        <f>SUM(R119:R121)</f>
        <v>0</v>
      </c>
      <c r="S118" s="182"/>
      <c r="T118" s="184">
        <f>SUM(T119:T121)</f>
        <v>0</v>
      </c>
      <c r="AR118" s="185" t="s">
        <v>83</v>
      </c>
      <c r="AT118" s="186" t="s">
        <v>74</v>
      </c>
      <c r="AU118" s="186" t="s">
        <v>85</v>
      </c>
      <c r="AY118" s="185" t="s">
        <v>147</v>
      </c>
      <c r="BK118" s="187">
        <f>SUM(BK119:BK121)</f>
        <v>0</v>
      </c>
    </row>
    <row r="119" spans="2:65" s="1" customFormat="1" ht="25.5" customHeight="1">
      <c r="B119" s="39"/>
      <c r="C119" s="190" t="s">
        <v>179</v>
      </c>
      <c r="D119" s="190" t="s">
        <v>150</v>
      </c>
      <c r="E119" s="191" t="s">
        <v>248</v>
      </c>
      <c r="F119" s="192" t="s">
        <v>249</v>
      </c>
      <c r="G119" s="193" t="s">
        <v>250</v>
      </c>
      <c r="H119" s="194">
        <v>3.7719999999999998</v>
      </c>
      <c r="I119" s="195"/>
      <c r="J119" s="196">
        <f>ROUND(I119*H119,2)</f>
        <v>0</v>
      </c>
      <c r="K119" s="192" t="s">
        <v>154</v>
      </c>
      <c r="L119" s="59"/>
      <c r="M119" s="197" t="s">
        <v>21</v>
      </c>
      <c r="N119" s="198" t="s">
        <v>46</v>
      </c>
      <c r="O119" s="4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2" t="s">
        <v>166</v>
      </c>
      <c r="AT119" s="22" t="s">
        <v>150</v>
      </c>
      <c r="AU119" s="22" t="s">
        <v>160</v>
      </c>
      <c r="AY119" s="22" t="s">
        <v>147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2" t="s">
        <v>83</v>
      </c>
      <c r="BK119" s="201">
        <f>ROUND(I119*H119,2)</f>
        <v>0</v>
      </c>
      <c r="BL119" s="22" t="s">
        <v>166</v>
      </c>
      <c r="BM119" s="22" t="s">
        <v>251</v>
      </c>
    </row>
    <row r="120" spans="2:65" s="11" customFormat="1">
      <c r="B120" s="202"/>
      <c r="C120" s="203"/>
      <c r="D120" s="204" t="s">
        <v>186</v>
      </c>
      <c r="E120" s="205" t="s">
        <v>21</v>
      </c>
      <c r="F120" s="206" t="s">
        <v>230</v>
      </c>
      <c r="G120" s="203"/>
      <c r="H120" s="205" t="s">
        <v>21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186</v>
      </c>
      <c r="AU120" s="212" t="s">
        <v>160</v>
      </c>
      <c r="AV120" s="11" t="s">
        <v>83</v>
      </c>
      <c r="AW120" s="11" t="s">
        <v>38</v>
      </c>
      <c r="AX120" s="11" t="s">
        <v>75</v>
      </c>
      <c r="AY120" s="212" t="s">
        <v>147</v>
      </c>
    </row>
    <row r="121" spans="2:65" s="12" customFormat="1">
      <c r="B121" s="213"/>
      <c r="C121" s="214"/>
      <c r="D121" s="204" t="s">
        <v>186</v>
      </c>
      <c r="E121" s="215" t="s">
        <v>21</v>
      </c>
      <c r="F121" s="216" t="s">
        <v>252</v>
      </c>
      <c r="G121" s="214"/>
      <c r="H121" s="217">
        <v>3.7719999999999998</v>
      </c>
      <c r="I121" s="218"/>
      <c r="J121" s="214"/>
      <c r="K121" s="214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186</v>
      </c>
      <c r="AU121" s="223" t="s">
        <v>160</v>
      </c>
      <c r="AV121" s="12" t="s">
        <v>85</v>
      </c>
      <c r="AW121" s="12" t="s">
        <v>38</v>
      </c>
      <c r="AX121" s="12" t="s">
        <v>75</v>
      </c>
      <c r="AY121" s="223" t="s">
        <v>147</v>
      </c>
    </row>
    <row r="122" spans="2:65" s="10" customFormat="1" ht="29.85" customHeight="1">
      <c r="B122" s="174"/>
      <c r="C122" s="175"/>
      <c r="D122" s="176" t="s">
        <v>74</v>
      </c>
      <c r="E122" s="188" t="s">
        <v>85</v>
      </c>
      <c r="F122" s="188" t="s">
        <v>253</v>
      </c>
      <c r="G122" s="175"/>
      <c r="H122" s="175"/>
      <c r="I122" s="178"/>
      <c r="J122" s="189">
        <f>BK122</f>
        <v>0</v>
      </c>
      <c r="K122" s="175"/>
      <c r="L122" s="180"/>
      <c r="M122" s="181"/>
      <c r="N122" s="182"/>
      <c r="O122" s="182"/>
      <c r="P122" s="183">
        <f>P123</f>
        <v>0</v>
      </c>
      <c r="Q122" s="182"/>
      <c r="R122" s="183">
        <f>R123</f>
        <v>5.6028165900000007</v>
      </c>
      <c r="S122" s="182"/>
      <c r="T122" s="184">
        <f>T123</f>
        <v>0</v>
      </c>
      <c r="AR122" s="185" t="s">
        <v>83</v>
      </c>
      <c r="AT122" s="186" t="s">
        <v>74</v>
      </c>
      <c r="AU122" s="186" t="s">
        <v>83</v>
      </c>
      <c r="AY122" s="185" t="s">
        <v>147</v>
      </c>
      <c r="BK122" s="187">
        <f>BK123</f>
        <v>0</v>
      </c>
    </row>
    <row r="123" spans="2:65" s="10" customFormat="1" ht="14.85" customHeight="1">
      <c r="B123" s="174"/>
      <c r="C123" s="175"/>
      <c r="D123" s="176" t="s">
        <v>74</v>
      </c>
      <c r="E123" s="188" t="s">
        <v>254</v>
      </c>
      <c r="F123" s="188" t="s">
        <v>255</v>
      </c>
      <c r="G123" s="175"/>
      <c r="H123" s="175"/>
      <c r="I123" s="178"/>
      <c r="J123" s="189">
        <f>BK123</f>
        <v>0</v>
      </c>
      <c r="K123" s="175"/>
      <c r="L123" s="180"/>
      <c r="M123" s="181"/>
      <c r="N123" s="182"/>
      <c r="O123" s="182"/>
      <c r="P123" s="183">
        <f>SUM(P124:P172)</f>
        <v>0</v>
      </c>
      <c r="Q123" s="182"/>
      <c r="R123" s="183">
        <f>SUM(R124:R172)</f>
        <v>5.6028165900000007</v>
      </c>
      <c r="S123" s="182"/>
      <c r="T123" s="184">
        <f>SUM(T124:T172)</f>
        <v>0</v>
      </c>
      <c r="AR123" s="185" t="s">
        <v>83</v>
      </c>
      <c r="AT123" s="186" t="s">
        <v>74</v>
      </c>
      <c r="AU123" s="186" t="s">
        <v>85</v>
      </c>
      <c r="AY123" s="185" t="s">
        <v>147</v>
      </c>
      <c r="BK123" s="187">
        <f>SUM(BK124:BK172)</f>
        <v>0</v>
      </c>
    </row>
    <row r="124" spans="2:65" s="1" customFormat="1" ht="25.5" customHeight="1">
      <c r="B124" s="39"/>
      <c r="C124" s="190" t="s">
        <v>182</v>
      </c>
      <c r="D124" s="190" t="s">
        <v>150</v>
      </c>
      <c r="E124" s="191" t="s">
        <v>256</v>
      </c>
      <c r="F124" s="192" t="s">
        <v>257</v>
      </c>
      <c r="G124" s="193" t="s">
        <v>219</v>
      </c>
      <c r="H124" s="194">
        <v>0.24199999999999999</v>
      </c>
      <c r="I124" s="195"/>
      <c r="J124" s="196">
        <f>ROUND(I124*H124,2)</f>
        <v>0</v>
      </c>
      <c r="K124" s="192" t="s">
        <v>154</v>
      </c>
      <c r="L124" s="59"/>
      <c r="M124" s="197" t="s">
        <v>21</v>
      </c>
      <c r="N124" s="198" t="s">
        <v>46</v>
      </c>
      <c r="O124" s="40"/>
      <c r="P124" s="199">
        <f>O124*H124</f>
        <v>0</v>
      </c>
      <c r="Q124" s="199">
        <v>2.16</v>
      </c>
      <c r="R124" s="199">
        <f>Q124*H124</f>
        <v>0.52272000000000007</v>
      </c>
      <c r="S124" s="199">
        <v>0</v>
      </c>
      <c r="T124" s="200">
        <f>S124*H124</f>
        <v>0</v>
      </c>
      <c r="AR124" s="22" t="s">
        <v>166</v>
      </c>
      <c r="AT124" s="22" t="s">
        <v>150</v>
      </c>
      <c r="AU124" s="22" t="s">
        <v>160</v>
      </c>
      <c r="AY124" s="22" t="s">
        <v>147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22" t="s">
        <v>83</v>
      </c>
      <c r="BK124" s="201">
        <f>ROUND(I124*H124,2)</f>
        <v>0</v>
      </c>
      <c r="BL124" s="22" t="s">
        <v>166</v>
      </c>
      <c r="BM124" s="22" t="s">
        <v>258</v>
      </c>
    </row>
    <row r="125" spans="2:65" s="11" customFormat="1">
      <c r="B125" s="202"/>
      <c r="C125" s="203"/>
      <c r="D125" s="204" t="s">
        <v>186</v>
      </c>
      <c r="E125" s="205" t="s">
        <v>21</v>
      </c>
      <c r="F125" s="206" t="s">
        <v>221</v>
      </c>
      <c r="G125" s="203"/>
      <c r="H125" s="205" t="s">
        <v>21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186</v>
      </c>
      <c r="AU125" s="212" t="s">
        <v>160</v>
      </c>
      <c r="AV125" s="11" t="s">
        <v>83</v>
      </c>
      <c r="AW125" s="11" t="s">
        <v>38</v>
      </c>
      <c r="AX125" s="11" t="s">
        <v>75</v>
      </c>
      <c r="AY125" s="212" t="s">
        <v>147</v>
      </c>
    </row>
    <row r="126" spans="2:65" s="12" customFormat="1">
      <c r="B126" s="213"/>
      <c r="C126" s="214"/>
      <c r="D126" s="204" t="s">
        <v>186</v>
      </c>
      <c r="E126" s="215" t="s">
        <v>21</v>
      </c>
      <c r="F126" s="216" t="s">
        <v>259</v>
      </c>
      <c r="G126" s="214"/>
      <c r="H126" s="217">
        <v>0.05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186</v>
      </c>
      <c r="AU126" s="223" t="s">
        <v>160</v>
      </c>
      <c r="AV126" s="12" t="s">
        <v>85</v>
      </c>
      <c r="AW126" s="12" t="s">
        <v>38</v>
      </c>
      <c r="AX126" s="12" t="s">
        <v>75</v>
      </c>
      <c r="AY126" s="223" t="s">
        <v>147</v>
      </c>
    </row>
    <row r="127" spans="2:65" s="11" customFormat="1">
      <c r="B127" s="202"/>
      <c r="C127" s="203"/>
      <c r="D127" s="204" t="s">
        <v>186</v>
      </c>
      <c r="E127" s="205" t="s">
        <v>21</v>
      </c>
      <c r="F127" s="206" t="s">
        <v>223</v>
      </c>
      <c r="G127" s="203"/>
      <c r="H127" s="205" t="s">
        <v>21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186</v>
      </c>
      <c r="AU127" s="212" t="s">
        <v>160</v>
      </c>
      <c r="AV127" s="11" t="s">
        <v>83</v>
      </c>
      <c r="AW127" s="11" t="s">
        <v>38</v>
      </c>
      <c r="AX127" s="11" t="s">
        <v>75</v>
      </c>
      <c r="AY127" s="212" t="s">
        <v>147</v>
      </c>
    </row>
    <row r="128" spans="2:65" s="12" customFormat="1">
      <c r="B128" s="213"/>
      <c r="C128" s="214"/>
      <c r="D128" s="204" t="s">
        <v>186</v>
      </c>
      <c r="E128" s="215" t="s">
        <v>21</v>
      </c>
      <c r="F128" s="216" t="s">
        <v>260</v>
      </c>
      <c r="G128" s="214"/>
      <c r="H128" s="217">
        <v>9.6000000000000002E-2</v>
      </c>
      <c r="I128" s="218"/>
      <c r="J128" s="214"/>
      <c r="K128" s="214"/>
      <c r="L128" s="219"/>
      <c r="M128" s="220"/>
      <c r="N128" s="221"/>
      <c r="O128" s="221"/>
      <c r="P128" s="221"/>
      <c r="Q128" s="221"/>
      <c r="R128" s="221"/>
      <c r="S128" s="221"/>
      <c r="T128" s="222"/>
      <c r="AT128" s="223" t="s">
        <v>186</v>
      </c>
      <c r="AU128" s="223" t="s">
        <v>160</v>
      </c>
      <c r="AV128" s="12" t="s">
        <v>85</v>
      </c>
      <c r="AW128" s="12" t="s">
        <v>38</v>
      </c>
      <c r="AX128" s="12" t="s">
        <v>75</v>
      </c>
      <c r="AY128" s="223" t="s">
        <v>147</v>
      </c>
    </row>
    <row r="129" spans="2:65" s="11" customFormat="1">
      <c r="B129" s="202"/>
      <c r="C129" s="203"/>
      <c r="D129" s="204" t="s">
        <v>186</v>
      </c>
      <c r="E129" s="205" t="s">
        <v>21</v>
      </c>
      <c r="F129" s="206" t="s">
        <v>225</v>
      </c>
      <c r="G129" s="203"/>
      <c r="H129" s="205" t="s">
        <v>21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186</v>
      </c>
      <c r="AU129" s="212" t="s">
        <v>160</v>
      </c>
      <c r="AV129" s="11" t="s">
        <v>83</v>
      </c>
      <c r="AW129" s="11" t="s">
        <v>38</v>
      </c>
      <c r="AX129" s="11" t="s">
        <v>75</v>
      </c>
      <c r="AY129" s="212" t="s">
        <v>147</v>
      </c>
    </row>
    <row r="130" spans="2:65" s="12" customFormat="1">
      <c r="B130" s="213"/>
      <c r="C130" s="214"/>
      <c r="D130" s="204" t="s">
        <v>186</v>
      </c>
      <c r="E130" s="215" t="s">
        <v>21</v>
      </c>
      <c r="F130" s="216" t="s">
        <v>260</v>
      </c>
      <c r="G130" s="214"/>
      <c r="H130" s="217">
        <v>9.6000000000000002E-2</v>
      </c>
      <c r="I130" s="218"/>
      <c r="J130" s="214"/>
      <c r="K130" s="214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186</v>
      </c>
      <c r="AU130" s="223" t="s">
        <v>160</v>
      </c>
      <c r="AV130" s="12" t="s">
        <v>85</v>
      </c>
      <c r="AW130" s="12" t="s">
        <v>38</v>
      </c>
      <c r="AX130" s="12" t="s">
        <v>75</v>
      </c>
      <c r="AY130" s="223" t="s">
        <v>147</v>
      </c>
    </row>
    <row r="131" spans="2:65" s="1" customFormat="1" ht="25.5" customHeight="1">
      <c r="B131" s="39"/>
      <c r="C131" s="190" t="s">
        <v>188</v>
      </c>
      <c r="D131" s="190" t="s">
        <v>150</v>
      </c>
      <c r="E131" s="191" t="s">
        <v>261</v>
      </c>
      <c r="F131" s="192" t="s">
        <v>262</v>
      </c>
      <c r="G131" s="193" t="s">
        <v>219</v>
      </c>
      <c r="H131" s="194">
        <v>2.0110000000000001</v>
      </c>
      <c r="I131" s="195"/>
      <c r="J131" s="196">
        <f>ROUND(I131*H131,2)</f>
        <v>0</v>
      </c>
      <c r="K131" s="192" t="s">
        <v>154</v>
      </c>
      <c r="L131" s="59"/>
      <c r="M131" s="197" t="s">
        <v>21</v>
      </c>
      <c r="N131" s="198" t="s">
        <v>46</v>
      </c>
      <c r="O131" s="40"/>
      <c r="P131" s="199">
        <f>O131*H131</f>
        <v>0</v>
      </c>
      <c r="Q131" s="199">
        <v>2.45329</v>
      </c>
      <c r="R131" s="199">
        <f>Q131*H131</f>
        <v>4.9335661900000005</v>
      </c>
      <c r="S131" s="199">
        <v>0</v>
      </c>
      <c r="T131" s="200">
        <f>S131*H131</f>
        <v>0</v>
      </c>
      <c r="AR131" s="22" t="s">
        <v>166</v>
      </c>
      <c r="AT131" s="22" t="s">
        <v>150</v>
      </c>
      <c r="AU131" s="22" t="s">
        <v>160</v>
      </c>
      <c r="AY131" s="22" t="s">
        <v>147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2" t="s">
        <v>83</v>
      </c>
      <c r="BK131" s="201">
        <f>ROUND(I131*H131,2)</f>
        <v>0</v>
      </c>
      <c r="BL131" s="22" t="s">
        <v>166</v>
      </c>
      <c r="BM131" s="22" t="s">
        <v>263</v>
      </c>
    </row>
    <row r="132" spans="2:65" s="11" customFormat="1">
      <c r="B132" s="202"/>
      <c r="C132" s="203"/>
      <c r="D132" s="204" t="s">
        <v>186</v>
      </c>
      <c r="E132" s="205" t="s">
        <v>21</v>
      </c>
      <c r="F132" s="206" t="s">
        <v>221</v>
      </c>
      <c r="G132" s="203"/>
      <c r="H132" s="205" t="s">
        <v>21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186</v>
      </c>
      <c r="AU132" s="212" t="s">
        <v>160</v>
      </c>
      <c r="AV132" s="11" t="s">
        <v>83</v>
      </c>
      <c r="AW132" s="11" t="s">
        <v>38</v>
      </c>
      <c r="AX132" s="11" t="s">
        <v>75</v>
      </c>
      <c r="AY132" s="212" t="s">
        <v>147</v>
      </c>
    </row>
    <row r="133" spans="2:65" s="12" customFormat="1">
      <c r="B133" s="213"/>
      <c r="C133" s="214"/>
      <c r="D133" s="204" t="s">
        <v>186</v>
      </c>
      <c r="E133" s="215" t="s">
        <v>21</v>
      </c>
      <c r="F133" s="216" t="s">
        <v>264</v>
      </c>
      <c r="G133" s="214"/>
      <c r="H133" s="217">
        <v>0.47499999999999998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186</v>
      </c>
      <c r="AU133" s="223" t="s">
        <v>160</v>
      </c>
      <c r="AV133" s="12" t="s">
        <v>85</v>
      </c>
      <c r="AW133" s="12" t="s">
        <v>38</v>
      </c>
      <c r="AX133" s="12" t="s">
        <v>75</v>
      </c>
      <c r="AY133" s="223" t="s">
        <v>147</v>
      </c>
    </row>
    <row r="134" spans="2:65" s="11" customFormat="1">
      <c r="B134" s="202"/>
      <c r="C134" s="203"/>
      <c r="D134" s="204" t="s">
        <v>186</v>
      </c>
      <c r="E134" s="205" t="s">
        <v>21</v>
      </c>
      <c r="F134" s="206" t="s">
        <v>223</v>
      </c>
      <c r="G134" s="203"/>
      <c r="H134" s="205" t="s">
        <v>21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186</v>
      </c>
      <c r="AU134" s="212" t="s">
        <v>160</v>
      </c>
      <c r="AV134" s="11" t="s">
        <v>83</v>
      </c>
      <c r="AW134" s="11" t="s">
        <v>38</v>
      </c>
      <c r="AX134" s="11" t="s">
        <v>75</v>
      </c>
      <c r="AY134" s="212" t="s">
        <v>147</v>
      </c>
    </row>
    <row r="135" spans="2:65" s="12" customFormat="1">
      <c r="B135" s="213"/>
      <c r="C135" s="214"/>
      <c r="D135" s="204" t="s">
        <v>186</v>
      </c>
      <c r="E135" s="215" t="s">
        <v>21</v>
      </c>
      <c r="F135" s="216" t="s">
        <v>265</v>
      </c>
      <c r="G135" s="214"/>
      <c r="H135" s="217">
        <v>0.76800000000000002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186</v>
      </c>
      <c r="AU135" s="223" t="s">
        <v>160</v>
      </c>
      <c r="AV135" s="12" t="s">
        <v>85</v>
      </c>
      <c r="AW135" s="12" t="s">
        <v>38</v>
      </c>
      <c r="AX135" s="12" t="s">
        <v>75</v>
      </c>
      <c r="AY135" s="223" t="s">
        <v>147</v>
      </c>
    </row>
    <row r="136" spans="2:65" s="11" customFormat="1">
      <c r="B136" s="202"/>
      <c r="C136" s="203"/>
      <c r="D136" s="204" t="s">
        <v>186</v>
      </c>
      <c r="E136" s="205" t="s">
        <v>21</v>
      </c>
      <c r="F136" s="206" t="s">
        <v>225</v>
      </c>
      <c r="G136" s="203"/>
      <c r="H136" s="205" t="s">
        <v>21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186</v>
      </c>
      <c r="AU136" s="212" t="s">
        <v>160</v>
      </c>
      <c r="AV136" s="11" t="s">
        <v>83</v>
      </c>
      <c r="AW136" s="11" t="s">
        <v>38</v>
      </c>
      <c r="AX136" s="11" t="s">
        <v>75</v>
      </c>
      <c r="AY136" s="212" t="s">
        <v>147</v>
      </c>
    </row>
    <row r="137" spans="2:65" s="12" customFormat="1">
      <c r="B137" s="213"/>
      <c r="C137" s="214"/>
      <c r="D137" s="204" t="s">
        <v>186</v>
      </c>
      <c r="E137" s="215" t="s">
        <v>21</v>
      </c>
      <c r="F137" s="216" t="s">
        <v>265</v>
      </c>
      <c r="G137" s="214"/>
      <c r="H137" s="217">
        <v>0.76800000000000002</v>
      </c>
      <c r="I137" s="218"/>
      <c r="J137" s="214"/>
      <c r="K137" s="214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186</v>
      </c>
      <c r="AU137" s="223" t="s">
        <v>160</v>
      </c>
      <c r="AV137" s="12" t="s">
        <v>85</v>
      </c>
      <c r="AW137" s="12" t="s">
        <v>38</v>
      </c>
      <c r="AX137" s="12" t="s">
        <v>75</v>
      </c>
      <c r="AY137" s="223" t="s">
        <v>147</v>
      </c>
    </row>
    <row r="138" spans="2:65" s="1" customFormat="1" ht="16.5" customHeight="1">
      <c r="B138" s="39"/>
      <c r="C138" s="190" t="s">
        <v>192</v>
      </c>
      <c r="D138" s="190" t="s">
        <v>150</v>
      </c>
      <c r="E138" s="191" t="s">
        <v>266</v>
      </c>
      <c r="F138" s="192" t="s">
        <v>267</v>
      </c>
      <c r="G138" s="193" t="s">
        <v>268</v>
      </c>
      <c r="H138" s="194">
        <v>7.36</v>
      </c>
      <c r="I138" s="195"/>
      <c r="J138" s="196">
        <f>ROUND(I138*H138,2)</f>
        <v>0</v>
      </c>
      <c r="K138" s="192" t="s">
        <v>154</v>
      </c>
      <c r="L138" s="59"/>
      <c r="M138" s="197" t="s">
        <v>21</v>
      </c>
      <c r="N138" s="198" t="s">
        <v>46</v>
      </c>
      <c r="O138" s="40"/>
      <c r="P138" s="199">
        <f>O138*H138</f>
        <v>0</v>
      </c>
      <c r="Q138" s="199">
        <v>2.64E-3</v>
      </c>
      <c r="R138" s="199">
        <f>Q138*H138</f>
        <v>1.94304E-2</v>
      </c>
      <c r="S138" s="199">
        <v>0</v>
      </c>
      <c r="T138" s="200">
        <f>S138*H138</f>
        <v>0</v>
      </c>
      <c r="AR138" s="22" t="s">
        <v>166</v>
      </c>
      <c r="AT138" s="22" t="s">
        <v>150</v>
      </c>
      <c r="AU138" s="22" t="s">
        <v>160</v>
      </c>
      <c r="AY138" s="22" t="s">
        <v>147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2" t="s">
        <v>83</v>
      </c>
      <c r="BK138" s="201">
        <f>ROUND(I138*H138,2)</f>
        <v>0</v>
      </c>
      <c r="BL138" s="22" t="s">
        <v>166</v>
      </c>
      <c r="BM138" s="22" t="s">
        <v>269</v>
      </c>
    </row>
    <row r="139" spans="2:65" s="11" customFormat="1">
      <c r="B139" s="202"/>
      <c r="C139" s="203"/>
      <c r="D139" s="204" t="s">
        <v>186</v>
      </c>
      <c r="E139" s="205" t="s">
        <v>21</v>
      </c>
      <c r="F139" s="206" t="s">
        <v>221</v>
      </c>
      <c r="G139" s="203"/>
      <c r="H139" s="205" t="s">
        <v>21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186</v>
      </c>
      <c r="AU139" s="212" t="s">
        <v>160</v>
      </c>
      <c r="AV139" s="11" t="s">
        <v>83</v>
      </c>
      <c r="AW139" s="11" t="s">
        <v>38</v>
      </c>
      <c r="AX139" s="11" t="s">
        <v>75</v>
      </c>
      <c r="AY139" s="212" t="s">
        <v>147</v>
      </c>
    </row>
    <row r="140" spans="2:65" s="12" customFormat="1">
      <c r="B140" s="213"/>
      <c r="C140" s="214"/>
      <c r="D140" s="204" t="s">
        <v>186</v>
      </c>
      <c r="E140" s="215" t="s">
        <v>21</v>
      </c>
      <c r="F140" s="216" t="s">
        <v>270</v>
      </c>
      <c r="G140" s="214"/>
      <c r="H140" s="217">
        <v>1.6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186</v>
      </c>
      <c r="AU140" s="223" t="s">
        <v>160</v>
      </c>
      <c r="AV140" s="12" t="s">
        <v>85</v>
      </c>
      <c r="AW140" s="12" t="s">
        <v>38</v>
      </c>
      <c r="AX140" s="12" t="s">
        <v>75</v>
      </c>
      <c r="AY140" s="223" t="s">
        <v>147</v>
      </c>
    </row>
    <row r="141" spans="2:65" s="11" customFormat="1">
      <c r="B141" s="202"/>
      <c r="C141" s="203"/>
      <c r="D141" s="204" t="s">
        <v>186</v>
      </c>
      <c r="E141" s="205" t="s">
        <v>21</v>
      </c>
      <c r="F141" s="206" t="s">
        <v>223</v>
      </c>
      <c r="G141" s="203"/>
      <c r="H141" s="205" t="s">
        <v>21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186</v>
      </c>
      <c r="AU141" s="212" t="s">
        <v>160</v>
      </c>
      <c r="AV141" s="11" t="s">
        <v>83</v>
      </c>
      <c r="AW141" s="11" t="s">
        <v>38</v>
      </c>
      <c r="AX141" s="11" t="s">
        <v>75</v>
      </c>
      <c r="AY141" s="212" t="s">
        <v>147</v>
      </c>
    </row>
    <row r="142" spans="2:65" s="12" customFormat="1">
      <c r="B142" s="213"/>
      <c r="C142" s="214"/>
      <c r="D142" s="204" t="s">
        <v>186</v>
      </c>
      <c r="E142" s="215" t="s">
        <v>21</v>
      </c>
      <c r="F142" s="216" t="s">
        <v>271</v>
      </c>
      <c r="G142" s="214"/>
      <c r="H142" s="217">
        <v>2.88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186</v>
      </c>
      <c r="AU142" s="223" t="s">
        <v>160</v>
      </c>
      <c r="AV142" s="12" t="s">
        <v>85</v>
      </c>
      <c r="AW142" s="12" t="s">
        <v>38</v>
      </c>
      <c r="AX142" s="12" t="s">
        <v>75</v>
      </c>
      <c r="AY142" s="223" t="s">
        <v>147</v>
      </c>
    </row>
    <row r="143" spans="2:65" s="11" customFormat="1">
      <c r="B143" s="202"/>
      <c r="C143" s="203"/>
      <c r="D143" s="204" t="s">
        <v>186</v>
      </c>
      <c r="E143" s="205" t="s">
        <v>21</v>
      </c>
      <c r="F143" s="206" t="s">
        <v>225</v>
      </c>
      <c r="G143" s="203"/>
      <c r="H143" s="205" t="s">
        <v>21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186</v>
      </c>
      <c r="AU143" s="212" t="s">
        <v>160</v>
      </c>
      <c r="AV143" s="11" t="s">
        <v>83</v>
      </c>
      <c r="AW143" s="11" t="s">
        <v>38</v>
      </c>
      <c r="AX143" s="11" t="s">
        <v>75</v>
      </c>
      <c r="AY143" s="212" t="s">
        <v>147</v>
      </c>
    </row>
    <row r="144" spans="2:65" s="12" customFormat="1">
      <c r="B144" s="213"/>
      <c r="C144" s="214"/>
      <c r="D144" s="204" t="s">
        <v>186</v>
      </c>
      <c r="E144" s="215" t="s">
        <v>21</v>
      </c>
      <c r="F144" s="216" t="s">
        <v>271</v>
      </c>
      <c r="G144" s="214"/>
      <c r="H144" s="217">
        <v>2.88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186</v>
      </c>
      <c r="AU144" s="223" t="s">
        <v>160</v>
      </c>
      <c r="AV144" s="12" t="s">
        <v>85</v>
      </c>
      <c r="AW144" s="12" t="s">
        <v>38</v>
      </c>
      <c r="AX144" s="12" t="s">
        <v>75</v>
      </c>
      <c r="AY144" s="223" t="s">
        <v>147</v>
      </c>
    </row>
    <row r="145" spans="2:65" s="1" customFormat="1" ht="16.5" customHeight="1">
      <c r="B145" s="39"/>
      <c r="C145" s="190" t="s">
        <v>272</v>
      </c>
      <c r="D145" s="190" t="s">
        <v>150</v>
      </c>
      <c r="E145" s="191" t="s">
        <v>273</v>
      </c>
      <c r="F145" s="192" t="s">
        <v>274</v>
      </c>
      <c r="G145" s="193" t="s">
        <v>268</v>
      </c>
      <c r="H145" s="194">
        <v>7.36</v>
      </c>
      <c r="I145" s="195"/>
      <c r="J145" s="196">
        <f>ROUND(I145*H145,2)</f>
        <v>0</v>
      </c>
      <c r="K145" s="192" t="s">
        <v>154</v>
      </c>
      <c r="L145" s="59"/>
      <c r="M145" s="197" t="s">
        <v>21</v>
      </c>
      <c r="N145" s="198" t="s">
        <v>46</v>
      </c>
      <c r="O145" s="4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AR145" s="22" t="s">
        <v>166</v>
      </c>
      <c r="AT145" s="22" t="s">
        <v>150</v>
      </c>
      <c r="AU145" s="22" t="s">
        <v>160</v>
      </c>
      <c r="AY145" s="22" t="s">
        <v>147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2" t="s">
        <v>83</v>
      </c>
      <c r="BK145" s="201">
        <f>ROUND(I145*H145,2)</f>
        <v>0</v>
      </c>
      <c r="BL145" s="22" t="s">
        <v>166</v>
      </c>
      <c r="BM145" s="22" t="s">
        <v>275</v>
      </c>
    </row>
    <row r="146" spans="2:65" s="11" customFormat="1">
      <c r="B146" s="202"/>
      <c r="C146" s="203"/>
      <c r="D146" s="204" t="s">
        <v>186</v>
      </c>
      <c r="E146" s="205" t="s">
        <v>21</v>
      </c>
      <c r="F146" s="206" t="s">
        <v>276</v>
      </c>
      <c r="G146" s="203"/>
      <c r="H146" s="205" t="s">
        <v>21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186</v>
      </c>
      <c r="AU146" s="212" t="s">
        <v>160</v>
      </c>
      <c r="AV146" s="11" t="s">
        <v>83</v>
      </c>
      <c r="AW146" s="11" t="s">
        <v>38</v>
      </c>
      <c r="AX146" s="11" t="s">
        <v>75</v>
      </c>
      <c r="AY146" s="212" t="s">
        <v>147</v>
      </c>
    </row>
    <row r="147" spans="2:65" s="12" customFormat="1">
      <c r="B147" s="213"/>
      <c r="C147" s="214"/>
      <c r="D147" s="204" t="s">
        <v>186</v>
      </c>
      <c r="E147" s="215" t="s">
        <v>21</v>
      </c>
      <c r="F147" s="216" t="s">
        <v>277</v>
      </c>
      <c r="G147" s="214"/>
      <c r="H147" s="217">
        <v>7.36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186</v>
      </c>
      <c r="AU147" s="223" t="s">
        <v>160</v>
      </c>
      <c r="AV147" s="12" t="s">
        <v>85</v>
      </c>
      <c r="AW147" s="12" t="s">
        <v>38</v>
      </c>
      <c r="AX147" s="12" t="s">
        <v>75</v>
      </c>
      <c r="AY147" s="223" t="s">
        <v>147</v>
      </c>
    </row>
    <row r="148" spans="2:65" s="1" customFormat="1" ht="38.25" customHeight="1">
      <c r="B148" s="39"/>
      <c r="C148" s="190" t="s">
        <v>278</v>
      </c>
      <c r="D148" s="190" t="s">
        <v>150</v>
      </c>
      <c r="E148" s="191" t="s">
        <v>279</v>
      </c>
      <c r="F148" s="192" t="s">
        <v>280</v>
      </c>
      <c r="G148" s="193" t="s">
        <v>281</v>
      </c>
      <c r="H148" s="194">
        <v>2</v>
      </c>
      <c r="I148" s="195"/>
      <c r="J148" s="196">
        <f>ROUND(I148*H148,2)</f>
        <v>0</v>
      </c>
      <c r="K148" s="192" t="s">
        <v>154</v>
      </c>
      <c r="L148" s="59"/>
      <c r="M148" s="197" t="s">
        <v>21</v>
      </c>
      <c r="N148" s="198" t="s">
        <v>46</v>
      </c>
      <c r="O148" s="40"/>
      <c r="P148" s="199">
        <f>O148*H148</f>
        <v>0</v>
      </c>
      <c r="Q148" s="199">
        <v>2.1700000000000001E-3</v>
      </c>
      <c r="R148" s="199">
        <f>Q148*H148</f>
        <v>4.3400000000000001E-3</v>
      </c>
      <c r="S148" s="199">
        <v>0</v>
      </c>
      <c r="T148" s="200">
        <f>S148*H148</f>
        <v>0</v>
      </c>
      <c r="AR148" s="22" t="s">
        <v>166</v>
      </c>
      <c r="AT148" s="22" t="s">
        <v>150</v>
      </c>
      <c r="AU148" s="22" t="s">
        <v>160</v>
      </c>
      <c r="AY148" s="22" t="s">
        <v>147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2" t="s">
        <v>83</v>
      </c>
      <c r="BK148" s="201">
        <f>ROUND(I148*H148,2)</f>
        <v>0</v>
      </c>
      <c r="BL148" s="22" t="s">
        <v>166</v>
      </c>
      <c r="BM148" s="22" t="s">
        <v>282</v>
      </c>
    </row>
    <row r="149" spans="2:65" s="11" customFormat="1">
      <c r="B149" s="202"/>
      <c r="C149" s="203"/>
      <c r="D149" s="204" t="s">
        <v>186</v>
      </c>
      <c r="E149" s="205" t="s">
        <v>21</v>
      </c>
      <c r="F149" s="206" t="s">
        <v>283</v>
      </c>
      <c r="G149" s="203"/>
      <c r="H149" s="205" t="s">
        <v>21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186</v>
      </c>
      <c r="AU149" s="212" t="s">
        <v>160</v>
      </c>
      <c r="AV149" s="11" t="s">
        <v>83</v>
      </c>
      <c r="AW149" s="11" t="s">
        <v>38</v>
      </c>
      <c r="AX149" s="11" t="s">
        <v>75</v>
      </c>
      <c r="AY149" s="212" t="s">
        <v>147</v>
      </c>
    </row>
    <row r="150" spans="2:65" s="12" customFormat="1">
      <c r="B150" s="213"/>
      <c r="C150" s="214"/>
      <c r="D150" s="204" t="s">
        <v>186</v>
      </c>
      <c r="E150" s="215" t="s">
        <v>21</v>
      </c>
      <c r="F150" s="216" t="s">
        <v>85</v>
      </c>
      <c r="G150" s="214"/>
      <c r="H150" s="217">
        <v>2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186</v>
      </c>
      <c r="AU150" s="223" t="s">
        <v>160</v>
      </c>
      <c r="AV150" s="12" t="s">
        <v>85</v>
      </c>
      <c r="AW150" s="12" t="s">
        <v>38</v>
      </c>
      <c r="AX150" s="12" t="s">
        <v>75</v>
      </c>
      <c r="AY150" s="223" t="s">
        <v>147</v>
      </c>
    </row>
    <row r="151" spans="2:65" s="1" customFormat="1" ht="38.25" customHeight="1">
      <c r="B151" s="39"/>
      <c r="C151" s="190" t="s">
        <v>215</v>
      </c>
      <c r="D151" s="190" t="s">
        <v>150</v>
      </c>
      <c r="E151" s="191" t="s">
        <v>284</v>
      </c>
      <c r="F151" s="192" t="s">
        <v>285</v>
      </c>
      <c r="G151" s="193" t="s">
        <v>281</v>
      </c>
      <c r="H151" s="194">
        <v>2</v>
      </c>
      <c r="I151" s="195"/>
      <c r="J151" s="196">
        <f>ROUND(I151*H151,2)</f>
        <v>0</v>
      </c>
      <c r="K151" s="192" t="s">
        <v>154</v>
      </c>
      <c r="L151" s="59"/>
      <c r="M151" s="197" t="s">
        <v>21</v>
      </c>
      <c r="N151" s="198" t="s">
        <v>46</v>
      </c>
      <c r="O151" s="40"/>
      <c r="P151" s="199">
        <f>O151*H151</f>
        <v>0</v>
      </c>
      <c r="Q151" s="199">
        <v>4.9800000000000001E-3</v>
      </c>
      <c r="R151" s="199">
        <f>Q151*H151</f>
        <v>9.9600000000000001E-3</v>
      </c>
      <c r="S151" s="199">
        <v>0</v>
      </c>
      <c r="T151" s="200">
        <f>S151*H151</f>
        <v>0</v>
      </c>
      <c r="AR151" s="22" t="s">
        <v>166</v>
      </c>
      <c r="AT151" s="22" t="s">
        <v>150</v>
      </c>
      <c r="AU151" s="22" t="s">
        <v>160</v>
      </c>
      <c r="AY151" s="22" t="s">
        <v>147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2" t="s">
        <v>83</v>
      </c>
      <c r="BK151" s="201">
        <f>ROUND(I151*H151,2)</f>
        <v>0</v>
      </c>
      <c r="BL151" s="22" t="s">
        <v>166</v>
      </c>
      <c r="BM151" s="22" t="s">
        <v>286</v>
      </c>
    </row>
    <row r="152" spans="2:65" s="11" customFormat="1">
      <c r="B152" s="202"/>
      <c r="C152" s="203"/>
      <c r="D152" s="204" t="s">
        <v>186</v>
      </c>
      <c r="E152" s="205" t="s">
        <v>21</v>
      </c>
      <c r="F152" s="206" t="s">
        <v>221</v>
      </c>
      <c r="G152" s="203"/>
      <c r="H152" s="205" t="s">
        <v>21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186</v>
      </c>
      <c r="AU152" s="212" t="s">
        <v>160</v>
      </c>
      <c r="AV152" s="11" t="s">
        <v>83</v>
      </c>
      <c r="AW152" s="11" t="s">
        <v>38</v>
      </c>
      <c r="AX152" s="11" t="s">
        <v>75</v>
      </c>
      <c r="AY152" s="212" t="s">
        <v>147</v>
      </c>
    </row>
    <row r="153" spans="2:65" s="12" customFormat="1">
      <c r="B153" s="213"/>
      <c r="C153" s="214"/>
      <c r="D153" s="204" t="s">
        <v>186</v>
      </c>
      <c r="E153" s="215" t="s">
        <v>21</v>
      </c>
      <c r="F153" s="216" t="s">
        <v>85</v>
      </c>
      <c r="G153" s="214"/>
      <c r="H153" s="217">
        <v>2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186</v>
      </c>
      <c r="AU153" s="223" t="s">
        <v>160</v>
      </c>
      <c r="AV153" s="12" t="s">
        <v>85</v>
      </c>
      <c r="AW153" s="12" t="s">
        <v>38</v>
      </c>
      <c r="AX153" s="12" t="s">
        <v>75</v>
      </c>
      <c r="AY153" s="223" t="s">
        <v>147</v>
      </c>
    </row>
    <row r="154" spans="2:65" s="1" customFormat="1" ht="38.25" customHeight="1">
      <c r="B154" s="39"/>
      <c r="C154" s="190" t="s">
        <v>287</v>
      </c>
      <c r="D154" s="190" t="s">
        <v>150</v>
      </c>
      <c r="E154" s="191" t="s">
        <v>288</v>
      </c>
      <c r="F154" s="192" t="s">
        <v>289</v>
      </c>
      <c r="G154" s="193" t="s">
        <v>281</v>
      </c>
      <c r="H154" s="194">
        <v>12</v>
      </c>
      <c r="I154" s="195"/>
      <c r="J154" s="196">
        <f>ROUND(I154*H154,2)</f>
        <v>0</v>
      </c>
      <c r="K154" s="192" t="s">
        <v>154</v>
      </c>
      <c r="L154" s="59"/>
      <c r="M154" s="197" t="s">
        <v>21</v>
      </c>
      <c r="N154" s="198" t="s">
        <v>46</v>
      </c>
      <c r="O154" s="40"/>
      <c r="P154" s="199">
        <f>O154*H154</f>
        <v>0</v>
      </c>
      <c r="Q154" s="199">
        <v>9.4000000000000004E-3</v>
      </c>
      <c r="R154" s="199">
        <f>Q154*H154</f>
        <v>0.11280000000000001</v>
      </c>
      <c r="S154" s="199">
        <v>0</v>
      </c>
      <c r="T154" s="200">
        <f>S154*H154</f>
        <v>0</v>
      </c>
      <c r="AR154" s="22" t="s">
        <v>166</v>
      </c>
      <c r="AT154" s="22" t="s">
        <v>150</v>
      </c>
      <c r="AU154" s="22" t="s">
        <v>160</v>
      </c>
      <c r="AY154" s="22" t="s">
        <v>147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22" t="s">
        <v>83</v>
      </c>
      <c r="BK154" s="201">
        <f>ROUND(I154*H154,2)</f>
        <v>0</v>
      </c>
      <c r="BL154" s="22" t="s">
        <v>166</v>
      </c>
      <c r="BM154" s="22" t="s">
        <v>290</v>
      </c>
    </row>
    <row r="155" spans="2:65" s="11" customFormat="1">
      <c r="B155" s="202"/>
      <c r="C155" s="203"/>
      <c r="D155" s="204" t="s">
        <v>186</v>
      </c>
      <c r="E155" s="205" t="s">
        <v>21</v>
      </c>
      <c r="F155" s="206" t="s">
        <v>223</v>
      </c>
      <c r="G155" s="203"/>
      <c r="H155" s="205" t="s">
        <v>21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186</v>
      </c>
      <c r="AU155" s="212" t="s">
        <v>160</v>
      </c>
      <c r="AV155" s="11" t="s">
        <v>83</v>
      </c>
      <c r="AW155" s="11" t="s">
        <v>38</v>
      </c>
      <c r="AX155" s="11" t="s">
        <v>75</v>
      </c>
      <c r="AY155" s="212" t="s">
        <v>147</v>
      </c>
    </row>
    <row r="156" spans="2:65" s="12" customFormat="1">
      <c r="B156" s="213"/>
      <c r="C156" s="214"/>
      <c r="D156" s="204" t="s">
        <v>186</v>
      </c>
      <c r="E156" s="215" t="s">
        <v>21</v>
      </c>
      <c r="F156" s="216" t="s">
        <v>173</v>
      </c>
      <c r="G156" s="214"/>
      <c r="H156" s="217">
        <v>6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186</v>
      </c>
      <c r="AU156" s="223" t="s">
        <v>160</v>
      </c>
      <c r="AV156" s="12" t="s">
        <v>85</v>
      </c>
      <c r="AW156" s="12" t="s">
        <v>38</v>
      </c>
      <c r="AX156" s="12" t="s">
        <v>75</v>
      </c>
      <c r="AY156" s="223" t="s">
        <v>147</v>
      </c>
    </row>
    <row r="157" spans="2:65" s="11" customFormat="1">
      <c r="B157" s="202"/>
      <c r="C157" s="203"/>
      <c r="D157" s="204" t="s">
        <v>186</v>
      </c>
      <c r="E157" s="205" t="s">
        <v>21</v>
      </c>
      <c r="F157" s="206" t="s">
        <v>225</v>
      </c>
      <c r="G157" s="203"/>
      <c r="H157" s="205" t="s">
        <v>21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186</v>
      </c>
      <c r="AU157" s="212" t="s">
        <v>160</v>
      </c>
      <c r="AV157" s="11" t="s">
        <v>83</v>
      </c>
      <c r="AW157" s="11" t="s">
        <v>38</v>
      </c>
      <c r="AX157" s="11" t="s">
        <v>75</v>
      </c>
      <c r="AY157" s="212" t="s">
        <v>147</v>
      </c>
    </row>
    <row r="158" spans="2:65" s="12" customFormat="1">
      <c r="B158" s="213"/>
      <c r="C158" s="214"/>
      <c r="D158" s="204" t="s">
        <v>186</v>
      </c>
      <c r="E158" s="215" t="s">
        <v>21</v>
      </c>
      <c r="F158" s="216" t="s">
        <v>173</v>
      </c>
      <c r="G158" s="214"/>
      <c r="H158" s="217">
        <v>6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186</v>
      </c>
      <c r="AU158" s="223" t="s">
        <v>160</v>
      </c>
      <c r="AV158" s="12" t="s">
        <v>85</v>
      </c>
      <c r="AW158" s="12" t="s">
        <v>38</v>
      </c>
      <c r="AX158" s="12" t="s">
        <v>75</v>
      </c>
      <c r="AY158" s="223" t="s">
        <v>147</v>
      </c>
    </row>
    <row r="159" spans="2:65" s="1" customFormat="1" ht="16.5" customHeight="1">
      <c r="B159" s="39"/>
      <c r="C159" s="190" t="s">
        <v>10</v>
      </c>
      <c r="D159" s="190" t="s">
        <v>150</v>
      </c>
      <c r="E159" s="191" t="s">
        <v>291</v>
      </c>
      <c r="F159" s="192" t="s">
        <v>292</v>
      </c>
      <c r="G159" s="193" t="s">
        <v>219</v>
      </c>
      <c r="H159" s="194">
        <v>4.3999999999999997E-2</v>
      </c>
      <c r="I159" s="195"/>
      <c r="J159" s="196">
        <f>ROUND(I159*H159,2)</f>
        <v>0</v>
      </c>
      <c r="K159" s="192" t="s">
        <v>21</v>
      </c>
      <c r="L159" s="59"/>
      <c r="M159" s="197" t="s">
        <v>21</v>
      </c>
      <c r="N159" s="198" t="s">
        <v>46</v>
      </c>
      <c r="O159" s="4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22" t="s">
        <v>166</v>
      </c>
      <c r="AT159" s="22" t="s">
        <v>150</v>
      </c>
      <c r="AU159" s="22" t="s">
        <v>160</v>
      </c>
      <c r="AY159" s="22" t="s">
        <v>147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2" t="s">
        <v>83</v>
      </c>
      <c r="BK159" s="201">
        <f>ROUND(I159*H159,2)</f>
        <v>0</v>
      </c>
      <c r="BL159" s="22" t="s">
        <v>166</v>
      </c>
      <c r="BM159" s="22" t="s">
        <v>293</v>
      </c>
    </row>
    <row r="160" spans="2:65" s="11" customFormat="1">
      <c r="B160" s="202"/>
      <c r="C160" s="203"/>
      <c r="D160" s="204" t="s">
        <v>186</v>
      </c>
      <c r="E160" s="205" t="s">
        <v>21</v>
      </c>
      <c r="F160" s="206" t="s">
        <v>221</v>
      </c>
      <c r="G160" s="203"/>
      <c r="H160" s="205" t="s">
        <v>21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186</v>
      </c>
      <c r="AU160" s="212" t="s">
        <v>160</v>
      </c>
      <c r="AV160" s="11" t="s">
        <v>83</v>
      </c>
      <c r="AW160" s="11" t="s">
        <v>38</v>
      </c>
      <c r="AX160" s="11" t="s">
        <v>75</v>
      </c>
      <c r="AY160" s="212" t="s">
        <v>147</v>
      </c>
    </row>
    <row r="161" spans="2:65" s="12" customFormat="1">
      <c r="B161" s="213"/>
      <c r="C161" s="214"/>
      <c r="D161" s="204" t="s">
        <v>186</v>
      </c>
      <c r="E161" s="215" t="s">
        <v>21</v>
      </c>
      <c r="F161" s="216" t="s">
        <v>294</v>
      </c>
      <c r="G161" s="214"/>
      <c r="H161" s="217">
        <v>6.0000000000000001E-3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186</v>
      </c>
      <c r="AU161" s="223" t="s">
        <v>160</v>
      </c>
      <c r="AV161" s="12" t="s">
        <v>85</v>
      </c>
      <c r="AW161" s="12" t="s">
        <v>38</v>
      </c>
      <c r="AX161" s="12" t="s">
        <v>75</v>
      </c>
      <c r="AY161" s="223" t="s">
        <v>147</v>
      </c>
    </row>
    <row r="162" spans="2:65" s="11" customFormat="1">
      <c r="B162" s="202"/>
      <c r="C162" s="203"/>
      <c r="D162" s="204" t="s">
        <v>186</v>
      </c>
      <c r="E162" s="205" t="s">
        <v>21</v>
      </c>
      <c r="F162" s="206" t="s">
        <v>223</v>
      </c>
      <c r="G162" s="203"/>
      <c r="H162" s="205" t="s">
        <v>21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186</v>
      </c>
      <c r="AU162" s="212" t="s">
        <v>160</v>
      </c>
      <c r="AV162" s="11" t="s">
        <v>83</v>
      </c>
      <c r="AW162" s="11" t="s">
        <v>38</v>
      </c>
      <c r="AX162" s="11" t="s">
        <v>75</v>
      </c>
      <c r="AY162" s="212" t="s">
        <v>147</v>
      </c>
    </row>
    <row r="163" spans="2:65" s="12" customFormat="1">
      <c r="B163" s="213"/>
      <c r="C163" s="214"/>
      <c r="D163" s="204" t="s">
        <v>186</v>
      </c>
      <c r="E163" s="215" t="s">
        <v>21</v>
      </c>
      <c r="F163" s="216" t="s">
        <v>295</v>
      </c>
      <c r="G163" s="214"/>
      <c r="H163" s="217">
        <v>1.9E-2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186</v>
      </c>
      <c r="AU163" s="223" t="s">
        <v>160</v>
      </c>
      <c r="AV163" s="12" t="s">
        <v>85</v>
      </c>
      <c r="AW163" s="12" t="s">
        <v>38</v>
      </c>
      <c r="AX163" s="12" t="s">
        <v>75</v>
      </c>
      <c r="AY163" s="223" t="s">
        <v>147</v>
      </c>
    </row>
    <row r="164" spans="2:65" s="11" customFormat="1">
      <c r="B164" s="202"/>
      <c r="C164" s="203"/>
      <c r="D164" s="204" t="s">
        <v>186</v>
      </c>
      <c r="E164" s="205" t="s">
        <v>21</v>
      </c>
      <c r="F164" s="206" t="s">
        <v>225</v>
      </c>
      <c r="G164" s="203"/>
      <c r="H164" s="205" t="s">
        <v>21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186</v>
      </c>
      <c r="AU164" s="212" t="s">
        <v>160</v>
      </c>
      <c r="AV164" s="11" t="s">
        <v>83</v>
      </c>
      <c r="AW164" s="11" t="s">
        <v>38</v>
      </c>
      <c r="AX164" s="11" t="s">
        <v>75</v>
      </c>
      <c r="AY164" s="212" t="s">
        <v>147</v>
      </c>
    </row>
    <row r="165" spans="2:65" s="12" customFormat="1">
      <c r="B165" s="213"/>
      <c r="C165" s="214"/>
      <c r="D165" s="204" t="s">
        <v>186</v>
      </c>
      <c r="E165" s="215" t="s">
        <v>21</v>
      </c>
      <c r="F165" s="216" t="s">
        <v>295</v>
      </c>
      <c r="G165" s="214"/>
      <c r="H165" s="217">
        <v>1.9E-2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186</v>
      </c>
      <c r="AU165" s="223" t="s">
        <v>160</v>
      </c>
      <c r="AV165" s="12" t="s">
        <v>85</v>
      </c>
      <c r="AW165" s="12" t="s">
        <v>38</v>
      </c>
      <c r="AX165" s="12" t="s">
        <v>75</v>
      </c>
      <c r="AY165" s="223" t="s">
        <v>147</v>
      </c>
    </row>
    <row r="166" spans="2:65" s="1" customFormat="1" ht="16.5" customHeight="1">
      <c r="B166" s="39"/>
      <c r="C166" s="190" t="s">
        <v>232</v>
      </c>
      <c r="D166" s="190" t="s">
        <v>150</v>
      </c>
      <c r="E166" s="191" t="s">
        <v>296</v>
      </c>
      <c r="F166" s="192" t="s">
        <v>297</v>
      </c>
      <c r="G166" s="193" t="s">
        <v>219</v>
      </c>
      <c r="H166" s="194">
        <v>0.29499999999999998</v>
      </c>
      <c r="I166" s="195"/>
      <c r="J166" s="196">
        <f>ROUND(I166*H166,2)</f>
        <v>0</v>
      </c>
      <c r="K166" s="192" t="s">
        <v>21</v>
      </c>
      <c r="L166" s="59"/>
      <c r="M166" s="197" t="s">
        <v>21</v>
      </c>
      <c r="N166" s="198" t="s">
        <v>46</v>
      </c>
      <c r="O166" s="40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AR166" s="22" t="s">
        <v>166</v>
      </c>
      <c r="AT166" s="22" t="s">
        <v>150</v>
      </c>
      <c r="AU166" s="22" t="s">
        <v>160</v>
      </c>
      <c r="AY166" s="22" t="s">
        <v>147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22" t="s">
        <v>83</v>
      </c>
      <c r="BK166" s="201">
        <f>ROUND(I166*H166,2)</f>
        <v>0</v>
      </c>
      <c r="BL166" s="22" t="s">
        <v>166</v>
      </c>
      <c r="BM166" s="22" t="s">
        <v>298</v>
      </c>
    </row>
    <row r="167" spans="2:65" s="11" customFormat="1">
      <c r="B167" s="202"/>
      <c r="C167" s="203"/>
      <c r="D167" s="204" t="s">
        <v>186</v>
      </c>
      <c r="E167" s="205" t="s">
        <v>21</v>
      </c>
      <c r="F167" s="206" t="s">
        <v>221</v>
      </c>
      <c r="G167" s="203"/>
      <c r="H167" s="205" t="s">
        <v>21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186</v>
      </c>
      <c r="AU167" s="212" t="s">
        <v>160</v>
      </c>
      <c r="AV167" s="11" t="s">
        <v>83</v>
      </c>
      <c r="AW167" s="11" t="s">
        <v>38</v>
      </c>
      <c r="AX167" s="11" t="s">
        <v>75</v>
      </c>
      <c r="AY167" s="212" t="s">
        <v>147</v>
      </c>
    </row>
    <row r="168" spans="2:65" s="12" customFormat="1">
      <c r="B168" s="213"/>
      <c r="C168" s="214"/>
      <c r="D168" s="204" t="s">
        <v>186</v>
      </c>
      <c r="E168" s="215" t="s">
        <v>21</v>
      </c>
      <c r="F168" s="216" t="s">
        <v>299</v>
      </c>
      <c r="G168" s="214"/>
      <c r="H168" s="217">
        <v>3.1E-2</v>
      </c>
      <c r="I168" s="218"/>
      <c r="J168" s="214"/>
      <c r="K168" s="214"/>
      <c r="L168" s="219"/>
      <c r="M168" s="220"/>
      <c r="N168" s="221"/>
      <c r="O168" s="221"/>
      <c r="P168" s="221"/>
      <c r="Q168" s="221"/>
      <c r="R168" s="221"/>
      <c r="S168" s="221"/>
      <c r="T168" s="222"/>
      <c r="AT168" s="223" t="s">
        <v>186</v>
      </c>
      <c r="AU168" s="223" t="s">
        <v>160</v>
      </c>
      <c r="AV168" s="12" t="s">
        <v>85</v>
      </c>
      <c r="AW168" s="12" t="s">
        <v>38</v>
      </c>
      <c r="AX168" s="12" t="s">
        <v>75</v>
      </c>
      <c r="AY168" s="223" t="s">
        <v>147</v>
      </c>
    </row>
    <row r="169" spans="2:65" s="11" customFormat="1">
      <c r="B169" s="202"/>
      <c r="C169" s="203"/>
      <c r="D169" s="204" t="s">
        <v>186</v>
      </c>
      <c r="E169" s="205" t="s">
        <v>21</v>
      </c>
      <c r="F169" s="206" t="s">
        <v>223</v>
      </c>
      <c r="G169" s="203"/>
      <c r="H169" s="205" t="s">
        <v>21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186</v>
      </c>
      <c r="AU169" s="212" t="s">
        <v>160</v>
      </c>
      <c r="AV169" s="11" t="s">
        <v>83</v>
      </c>
      <c r="AW169" s="11" t="s">
        <v>38</v>
      </c>
      <c r="AX169" s="11" t="s">
        <v>75</v>
      </c>
      <c r="AY169" s="212" t="s">
        <v>147</v>
      </c>
    </row>
    <row r="170" spans="2:65" s="12" customFormat="1">
      <c r="B170" s="213"/>
      <c r="C170" s="214"/>
      <c r="D170" s="204" t="s">
        <v>186</v>
      </c>
      <c r="E170" s="215" t="s">
        <v>21</v>
      </c>
      <c r="F170" s="216" t="s">
        <v>300</v>
      </c>
      <c r="G170" s="214"/>
      <c r="H170" s="217">
        <v>0.13200000000000001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186</v>
      </c>
      <c r="AU170" s="223" t="s">
        <v>160</v>
      </c>
      <c r="AV170" s="12" t="s">
        <v>85</v>
      </c>
      <c r="AW170" s="12" t="s">
        <v>38</v>
      </c>
      <c r="AX170" s="12" t="s">
        <v>75</v>
      </c>
      <c r="AY170" s="223" t="s">
        <v>147</v>
      </c>
    </row>
    <row r="171" spans="2:65" s="11" customFormat="1">
      <c r="B171" s="202"/>
      <c r="C171" s="203"/>
      <c r="D171" s="204" t="s">
        <v>186</v>
      </c>
      <c r="E171" s="205" t="s">
        <v>21</v>
      </c>
      <c r="F171" s="206" t="s">
        <v>225</v>
      </c>
      <c r="G171" s="203"/>
      <c r="H171" s="205" t="s">
        <v>21</v>
      </c>
      <c r="I171" s="207"/>
      <c r="J171" s="203"/>
      <c r="K171" s="203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186</v>
      </c>
      <c r="AU171" s="212" t="s">
        <v>160</v>
      </c>
      <c r="AV171" s="11" t="s">
        <v>83</v>
      </c>
      <c r="AW171" s="11" t="s">
        <v>38</v>
      </c>
      <c r="AX171" s="11" t="s">
        <v>75</v>
      </c>
      <c r="AY171" s="212" t="s">
        <v>147</v>
      </c>
    </row>
    <row r="172" spans="2:65" s="12" customFormat="1">
      <c r="B172" s="213"/>
      <c r="C172" s="214"/>
      <c r="D172" s="204" t="s">
        <v>186</v>
      </c>
      <c r="E172" s="215" t="s">
        <v>21</v>
      </c>
      <c r="F172" s="216" t="s">
        <v>300</v>
      </c>
      <c r="G172" s="214"/>
      <c r="H172" s="217">
        <v>0.13200000000000001</v>
      </c>
      <c r="I172" s="218"/>
      <c r="J172" s="214"/>
      <c r="K172" s="214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186</v>
      </c>
      <c r="AU172" s="223" t="s">
        <v>160</v>
      </c>
      <c r="AV172" s="12" t="s">
        <v>85</v>
      </c>
      <c r="AW172" s="12" t="s">
        <v>38</v>
      </c>
      <c r="AX172" s="12" t="s">
        <v>75</v>
      </c>
      <c r="AY172" s="223" t="s">
        <v>147</v>
      </c>
    </row>
    <row r="173" spans="2:65" s="10" customFormat="1" ht="29.85" customHeight="1">
      <c r="B173" s="174"/>
      <c r="C173" s="175"/>
      <c r="D173" s="176" t="s">
        <v>74</v>
      </c>
      <c r="E173" s="188" t="s">
        <v>146</v>
      </c>
      <c r="F173" s="188" t="s">
        <v>301</v>
      </c>
      <c r="G173" s="175"/>
      <c r="H173" s="175"/>
      <c r="I173" s="178"/>
      <c r="J173" s="189">
        <f>BK173</f>
        <v>0</v>
      </c>
      <c r="K173" s="175"/>
      <c r="L173" s="180"/>
      <c r="M173" s="181"/>
      <c r="N173" s="182"/>
      <c r="O173" s="182"/>
      <c r="P173" s="183">
        <f>P174+P183</f>
        <v>0</v>
      </c>
      <c r="Q173" s="182"/>
      <c r="R173" s="183">
        <f>R174+R183</f>
        <v>0</v>
      </c>
      <c r="S173" s="182"/>
      <c r="T173" s="184">
        <f>T174+T183</f>
        <v>0</v>
      </c>
      <c r="AR173" s="185" t="s">
        <v>83</v>
      </c>
      <c r="AT173" s="186" t="s">
        <v>74</v>
      </c>
      <c r="AU173" s="186" t="s">
        <v>83</v>
      </c>
      <c r="AY173" s="185" t="s">
        <v>147</v>
      </c>
      <c r="BK173" s="187">
        <f>BK174+BK183</f>
        <v>0</v>
      </c>
    </row>
    <row r="174" spans="2:65" s="10" customFormat="1" ht="14.85" customHeight="1">
      <c r="B174" s="174"/>
      <c r="C174" s="175"/>
      <c r="D174" s="176" t="s">
        <v>74</v>
      </c>
      <c r="E174" s="188" t="s">
        <v>302</v>
      </c>
      <c r="F174" s="188" t="s">
        <v>303</v>
      </c>
      <c r="G174" s="175"/>
      <c r="H174" s="175"/>
      <c r="I174" s="178"/>
      <c r="J174" s="189">
        <f>BK174</f>
        <v>0</v>
      </c>
      <c r="K174" s="175"/>
      <c r="L174" s="180"/>
      <c r="M174" s="181"/>
      <c r="N174" s="182"/>
      <c r="O174" s="182"/>
      <c r="P174" s="183">
        <f>SUM(P175:P182)</f>
        <v>0</v>
      </c>
      <c r="Q174" s="182"/>
      <c r="R174" s="183">
        <f>SUM(R175:R182)</f>
        <v>0</v>
      </c>
      <c r="S174" s="182"/>
      <c r="T174" s="184">
        <f>SUM(T175:T182)</f>
        <v>0</v>
      </c>
      <c r="AR174" s="185" t="s">
        <v>83</v>
      </c>
      <c r="AT174" s="186" t="s">
        <v>74</v>
      </c>
      <c r="AU174" s="186" t="s">
        <v>85</v>
      </c>
      <c r="AY174" s="185" t="s">
        <v>147</v>
      </c>
      <c r="BK174" s="187">
        <f>SUM(BK175:BK182)</f>
        <v>0</v>
      </c>
    </row>
    <row r="175" spans="2:65" s="1" customFormat="1" ht="25.5" customHeight="1">
      <c r="B175" s="39"/>
      <c r="C175" s="190" t="s">
        <v>246</v>
      </c>
      <c r="D175" s="190" t="s">
        <v>150</v>
      </c>
      <c r="E175" s="191" t="s">
        <v>304</v>
      </c>
      <c r="F175" s="192" t="s">
        <v>305</v>
      </c>
      <c r="G175" s="193" t="s">
        <v>268</v>
      </c>
      <c r="H175" s="194">
        <v>162</v>
      </c>
      <c r="I175" s="195"/>
      <c r="J175" s="196">
        <f>ROUND(I175*H175,2)</f>
        <v>0</v>
      </c>
      <c r="K175" s="192" t="s">
        <v>21</v>
      </c>
      <c r="L175" s="59"/>
      <c r="M175" s="197" t="s">
        <v>21</v>
      </c>
      <c r="N175" s="198" t="s">
        <v>46</v>
      </c>
      <c r="O175" s="40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2" t="s">
        <v>166</v>
      </c>
      <c r="AT175" s="22" t="s">
        <v>150</v>
      </c>
      <c r="AU175" s="22" t="s">
        <v>160</v>
      </c>
      <c r="AY175" s="22" t="s">
        <v>147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2" t="s">
        <v>83</v>
      </c>
      <c r="BK175" s="201">
        <f>ROUND(I175*H175,2)</f>
        <v>0</v>
      </c>
      <c r="BL175" s="22" t="s">
        <v>166</v>
      </c>
      <c r="BM175" s="22" t="s">
        <v>306</v>
      </c>
    </row>
    <row r="176" spans="2:65" s="11" customFormat="1">
      <c r="B176" s="202"/>
      <c r="C176" s="203"/>
      <c r="D176" s="204" t="s">
        <v>186</v>
      </c>
      <c r="E176" s="205" t="s">
        <v>21</v>
      </c>
      <c r="F176" s="206" t="s">
        <v>307</v>
      </c>
      <c r="G176" s="203"/>
      <c r="H176" s="205" t="s">
        <v>21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186</v>
      </c>
      <c r="AU176" s="212" t="s">
        <v>160</v>
      </c>
      <c r="AV176" s="11" t="s">
        <v>83</v>
      </c>
      <c r="AW176" s="11" t="s">
        <v>38</v>
      </c>
      <c r="AX176" s="11" t="s">
        <v>75</v>
      </c>
      <c r="AY176" s="212" t="s">
        <v>147</v>
      </c>
    </row>
    <row r="177" spans="2:65" s="12" customFormat="1">
      <c r="B177" s="213"/>
      <c r="C177" s="214"/>
      <c r="D177" s="204" t="s">
        <v>186</v>
      </c>
      <c r="E177" s="215" t="s">
        <v>21</v>
      </c>
      <c r="F177" s="216" t="s">
        <v>308</v>
      </c>
      <c r="G177" s="214"/>
      <c r="H177" s="217">
        <v>162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186</v>
      </c>
      <c r="AU177" s="223" t="s">
        <v>160</v>
      </c>
      <c r="AV177" s="12" t="s">
        <v>85</v>
      </c>
      <c r="AW177" s="12" t="s">
        <v>38</v>
      </c>
      <c r="AX177" s="12" t="s">
        <v>75</v>
      </c>
      <c r="AY177" s="223" t="s">
        <v>147</v>
      </c>
    </row>
    <row r="178" spans="2:65" s="1" customFormat="1" ht="25.5" customHeight="1">
      <c r="B178" s="39"/>
      <c r="C178" s="190" t="s">
        <v>309</v>
      </c>
      <c r="D178" s="190" t="s">
        <v>150</v>
      </c>
      <c r="E178" s="191" t="s">
        <v>310</v>
      </c>
      <c r="F178" s="192" t="s">
        <v>311</v>
      </c>
      <c r="G178" s="193" t="s">
        <v>312</v>
      </c>
      <c r="H178" s="194">
        <v>111.8</v>
      </c>
      <c r="I178" s="195"/>
      <c r="J178" s="196">
        <f>ROUND(I178*H178,2)</f>
        <v>0</v>
      </c>
      <c r="K178" s="192" t="s">
        <v>21</v>
      </c>
      <c r="L178" s="59"/>
      <c r="M178" s="197" t="s">
        <v>21</v>
      </c>
      <c r="N178" s="198" t="s">
        <v>46</v>
      </c>
      <c r="O178" s="40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2" t="s">
        <v>166</v>
      </c>
      <c r="AT178" s="22" t="s">
        <v>150</v>
      </c>
      <c r="AU178" s="22" t="s">
        <v>160</v>
      </c>
      <c r="AY178" s="22" t="s">
        <v>147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2" t="s">
        <v>83</v>
      </c>
      <c r="BK178" s="201">
        <f>ROUND(I178*H178,2)</f>
        <v>0</v>
      </c>
      <c r="BL178" s="22" t="s">
        <v>166</v>
      </c>
      <c r="BM178" s="22" t="s">
        <v>313</v>
      </c>
    </row>
    <row r="179" spans="2:65" s="11" customFormat="1">
      <c r="B179" s="202"/>
      <c r="C179" s="203"/>
      <c r="D179" s="204" t="s">
        <v>186</v>
      </c>
      <c r="E179" s="205" t="s">
        <v>21</v>
      </c>
      <c r="F179" s="206" t="s">
        <v>314</v>
      </c>
      <c r="G179" s="203"/>
      <c r="H179" s="205" t="s">
        <v>21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186</v>
      </c>
      <c r="AU179" s="212" t="s">
        <v>160</v>
      </c>
      <c r="AV179" s="11" t="s">
        <v>83</v>
      </c>
      <c r="AW179" s="11" t="s">
        <v>38</v>
      </c>
      <c r="AX179" s="11" t="s">
        <v>75</v>
      </c>
      <c r="AY179" s="212" t="s">
        <v>147</v>
      </c>
    </row>
    <row r="180" spans="2:65" s="12" customFormat="1">
      <c r="B180" s="213"/>
      <c r="C180" s="214"/>
      <c r="D180" s="204" t="s">
        <v>186</v>
      </c>
      <c r="E180" s="215" t="s">
        <v>21</v>
      </c>
      <c r="F180" s="216" t="s">
        <v>315</v>
      </c>
      <c r="G180" s="214"/>
      <c r="H180" s="217">
        <v>81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186</v>
      </c>
      <c r="AU180" s="223" t="s">
        <v>160</v>
      </c>
      <c r="AV180" s="12" t="s">
        <v>85</v>
      </c>
      <c r="AW180" s="12" t="s">
        <v>38</v>
      </c>
      <c r="AX180" s="12" t="s">
        <v>75</v>
      </c>
      <c r="AY180" s="223" t="s">
        <v>147</v>
      </c>
    </row>
    <row r="181" spans="2:65" s="11" customFormat="1">
      <c r="B181" s="202"/>
      <c r="C181" s="203"/>
      <c r="D181" s="204" t="s">
        <v>186</v>
      </c>
      <c r="E181" s="205" t="s">
        <v>21</v>
      </c>
      <c r="F181" s="206" t="s">
        <v>316</v>
      </c>
      <c r="G181" s="203"/>
      <c r="H181" s="205" t="s">
        <v>21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186</v>
      </c>
      <c r="AU181" s="212" t="s">
        <v>160</v>
      </c>
      <c r="AV181" s="11" t="s">
        <v>83</v>
      </c>
      <c r="AW181" s="11" t="s">
        <v>38</v>
      </c>
      <c r="AX181" s="11" t="s">
        <v>75</v>
      </c>
      <c r="AY181" s="212" t="s">
        <v>147</v>
      </c>
    </row>
    <row r="182" spans="2:65" s="12" customFormat="1">
      <c r="B182" s="213"/>
      <c r="C182" s="214"/>
      <c r="D182" s="204" t="s">
        <v>186</v>
      </c>
      <c r="E182" s="215" t="s">
        <v>21</v>
      </c>
      <c r="F182" s="216" t="s">
        <v>317</v>
      </c>
      <c r="G182" s="214"/>
      <c r="H182" s="217">
        <v>30.8</v>
      </c>
      <c r="I182" s="218"/>
      <c r="J182" s="214"/>
      <c r="K182" s="214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186</v>
      </c>
      <c r="AU182" s="223" t="s">
        <v>160</v>
      </c>
      <c r="AV182" s="12" t="s">
        <v>85</v>
      </c>
      <c r="AW182" s="12" t="s">
        <v>38</v>
      </c>
      <c r="AX182" s="12" t="s">
        <v>75</v>
      </c>
      <c r="AY182" s="223" t="s">
        <v>147</v>
      </c>
    </row>
    <row r="183" spans="2:65" s="10" customFormat="1" ht="22.35" customHeight="1">
      <c r="B183" s="174"/>
      <c r="C183" s="175"/>
      <c r="D183" s="176" t="s">
        <v>74</v>
      </c>
      <c r="E183" s="188" t="s">
        <v>318</v>
      </c>
      <c r="F183" s="188" t="s">
        <v>319</v>
      </c>
      <c r="G183" s="175"/>
      <c r="H183" s="175"/>
      <c r="I183" s="178"/>
      <c r="J183" s="189">
        <f>BK183</f>
        <v>0</v>
      </c>
      <c r="K183" s="175"/>
      <c r="L183" s="180"/>
      <c r="M183" s="181"/>
      <c r="N183" s="182"/>
      <c r="O183" s="182"/>
      <c r="P183" s="183">
        <f>P184</f>
        <v>0</v>
      </c>
      <c r="Q183" s="182"/>
      <c r="R183" s="183">
        <f>R184</f>
        <v>0</v>
      </c>
      <c r="S183" s="182"/>
      <c r="T183" s="184">
        <f>T184</f>
        <v>0</v>
      </c>
      <c r="AR183" s="185" t="s">
        <v>83</v>
      </c>
      <c r="AT183" s="186" t="s">
        <v>74</v>
      </c>
      <c r="AU183" s="186" t="s">
        <v>85</v>
      </c>
      <c r="AY183" s="185" t="s">
        <v>147</v>
      </c>
      <c r="BK183" s="187">
        <f>BK184</f>
        <v>0</v>
      </c>
    </row>
    <row r="184" spans="2:65" s="1" customFormat="1" ht="25.5" customHeight="1">
      <c r="B184" s="39"/>
      <c r="C184" s="190" t="s">
        <v>320</v>
      </c>
      <c r="D184" s="190" t="s">
        <v>150</v>
      </c>
      <c r="E184" s="191" t="s">
        <v>321</v>
      </c>
      <c r="F184" s="192" t="s">
        <v>322</v>
      </c>
      <c r="G184" s="193" t="s">
        <v>323</v>
      </c>
      <c r="H184" s="194">
        <v>1</v>
      </c>
      <c r="I184" s="195"/>
      <c r="J184" s="196">
        <f>ROUND(I184*H184,2)</f>
        <v>0</v>
      </c>
      <c r="K184" s="192" t="s">
        <v>21</v>
      </c>
      <c r="L184" s="59"/>
      <c r="M184" s="197" t="s">
        <v>21</v>
      </c>
      <c r="N184" s="198" t="s">
        <v>46</v>
      </c>
      <c r="O184" s="40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AR184" s="22" t="s">
        <v>166</v>
      </c>
      <c r="AT184" s="22" t="s">
        <v>150</v>
      </c>
      <c r="AU184" s="22" t="s">
        <v>160</v>
      </c>
      <c r="AY184" s="22" t="s">
        <v>147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2" t="s">
        <v>83</v>
      </c>
      <c r="BK184" s="201">
        <f>ROUND(I184*H184,2)</f>
        <v>0</v>
      </c>
      <c r="BL184" s="22" t="s">
        <v>166</v>
      </c>
      <c r="BM184" s="22" t="s">
        <v>324</v>
      </c>
    </row>
    <row r="185" spans="2:65" s="10" customFormat="1" ht="29.85" customHeight="1">
      <c r="B185" s="174"/>
      <c r="C185" s="175"/>
      <c r="D185" s="176" t="s">
        <v>74</v>
      </c>
      <c r="E185" s="188" t="s">
        <v>188</v>
      </c>
      <c r="F185" s="188" t="s">
        <v>325</v>
      </c>
      <c r="G185" s="175"/>
      <c r="H185" s="175"/>
      <c r="I185" s="178"/>
      <c r="J185" s="189">
        <f>BK185</f>
        <v>0</v>
      </c>
      <c r="K185" s="175"/>
      <c r="L185" s="180"/>
      <c r="M185" s="181"/>
      <c r="N185" s="182"/>
      <c r="O185" s="182"/>
      <c r="P185" s="183">
        <f>P186+P189</f>
        <v>0</v>
      </c>
      <c r="Q185" s="182"/>
      <c r="R185" s="183">
        <f>R186+R189</f>
        <v>1.7097599999999999</v>
      </c>
      <c r="S185" s="182"/>
      <c r="T185" s="184">
        <f>T186+T189</f>
        <v>0</v>
      </c>
      <c r="AR185" s="185" t="s">
        <v>83</v>
      </c>
      <c r="AT185" s="186" t="s">
        <v>74</v>
      </c>
      <c r="AU185" s="186" t="s">
        <v>83</v>
      </c>
      <c r="AY185" s="185" t="s">
        <v>147</v>
      </c>
      <c r="BK185" s="187">
        <f>BK186+BK189</f>
        <v>0</v>
      </c>
    </row>
    <row r="186" spans="2:65" s="10" customFormat="1" ht="14.85" customHeight="1">
      <c r="B186" s="174"/>
      <c r="C186" s="175"/>
      <c r="D186" s="176" t="s">
        <v>74</v>
      </c>
      <c r="E186" s="188" t="s">
        <v>326</v>
      </c>
      <c r="F186" s="188" t="s">
        <v>327</v>
      </c>
      <c r="G186" s="175"/>
      <c r="H186" s="175"/>
      <c r="I186" s="178"/>
      <c r="J186" s="189">
        <f>BK186</f>
        <v>0</v>
      </c>
      <c r="K186" s="175"/>
      <c r="L186" s="180"/>
      <c r="M186" s="181"/>
      <c r="N186" s="182"/>
      <c r="O186" s="182"/>
      <c r="P186" s="183">
        <f>SUM(P187:P188)</f>
        <v>0</v>
      </c>
      <c r="Q186" s="182"/>
      <c r="R186" s="183">
        <f>SUM(R187:R188)</f>
        <v>1.7097599999999999</v>
      </c>
      <c r="S186" s="182"/>
      <c r="T186" s="184">
        <f>SUM(T187:T188)</f>
        <v>0</v>
      </c>
      <c r="AR186" s="185" t="s">
        <v>83</v>
      </c>
      <c r="AT186" s="186" t="s">
        <v>74</v>
      </c>
      <c r="AU186" s="186" t="s">
        <v>85</v>
      </c>
      <c r="AY186" s="185" t="s">
        <v>147</v>
      </c>
      <c r="BK186" s="187">
        <f>SUM(BK187:BK188)</f>
        <v>0</v>
      </c>
    </row>
    <row r="187" spans="2:65" s="1" customFormat="1" ht="16.5" customHeight="1">
      <c r="B187" s="39"/>
      <c r="C187" s="190" t="s">
        <v>328</v>
      </c>
      <c r="D187" s="190" t="s">
        <v>150</v>
      </c>
      <c r="E187" s="191" t="s">
        <v>329</v>
      </c>
      <c r="F187" s="192" t="s">
        <v>330</v>
      </c>
      <c r="G187" s="193" t="s">
        <v>281</v>
      </c>
      <c r="H187" s="194">
        <v>4</v>
      </c>
      <c r="I187" s="195"/>
      <c r="J187" s="196">
        <f>ROUND(I187*H187,2)</f>
        <v>0</v>
      </c>
      <c r="K187" s="192" t="s">
        <v>154</v>
      </c>
      <c r="L187" s="59"/>
      <c r="M187" s="197" t="s">
        <v>21</v>
      </c>
      <c r="N187" s="198" t="s">
        <v>46</v>
      </c>
      <c r="O187" s="40"/>
      <c r="P187" s="199">
        <f>O187*H187</f>
        <v>0</v>
      </c>
      <c r="Q187" s="199">
        <v>0.35743999999999998</v>
      </c>
      <c r="R187" s="199">
        <f>Q187*H187</f>
        <v>1.4297599999999999</v>
      </c>
      <c r="S187" s="199">
        <v>0</v>
      </c>
      <c r="T187" s="200">
        <f>S187*H187</f>
        <v>0</v>
      </c>
      <c r="AR187" s="22" t="s">
        <v>166</v>
      </c>
      <c r="AT187" s="22" t="s">
        <v>150</v>
      </c>
      <c r="AU187" s="22" t="s">
        <v>160</v>
      </c>
      <c r="AY187" s="22" t="s">
        <v>147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2" t="s">
        <v>83</v>
      </c>
      <c r="BK187" s="201">
        <f>ROUND(I187*H187,2)</f>
        <v>0</v>
      </c>
      <c r="BL187" s="22" t="s">
        <v>166</v>
      </c>
      <c r="BM187" s="22" t="s">
        <v>331</v>
      </c>
    </row>
    <row r="188" spans="2:65" s="1" customFormat="1" ht="25.5" customHeight="1">
      <c r="B188" s="39"/>
      <c r="C188" s="228" t="s">
        <v>9</v>
      </c>
      <c r="D188" s="228" t="s">
        <v>332</v>
      </c>
      <c r="E188" s="229" t="s">
        <v>333</v>
      </c>
      <c r="F188" s="230" t="s">
        <v>334</v>
      </c>
      <c r="G188" s="231" t="s">
        <v>281</v>
      </c>
      <c r="H188" s="232">
        <v>4</v>
      </c>
      <c r="I188" s="233"/>
      <c r="J188" s="234">
        <f>ROUND(I188*H188,2)</f>
        <v>0</v>
      </c>
      <c r="K188" s="230" t="s">
        <v>154</v>
      </c>
      <c r="L188" s="235"/>
      <c r="M188" s="236" t="s">
        <v>21</v>
      </c>
      <c r="N188" s="237" t="s">
        <v>46</v>
      </c>
      <c r="O188" s="40"/>
      <c r="P188" s="199">
        <f>O188*H188</f>
        <v>0</v>
      </c>
      <c r="Q188" s="199">
        <v>7.0000000000000007E-2</v>
      </c>
      <c r="R188" s="199">
        <f>Q188*H188</f>
        <v>0.28000000000000003</v>
      </c>
      <c r="S188" s="199">
        <v>0</v>
      </c>
      <c r="T188" s="200">
        <f>S188*H188</f>
        <v>0</v>
      </c>
      <c r="AR188" s="22" t="s">
        <v>182</v>
      </c>
      <c r="AT188" s="22" t="s">
        <v>332</v>
      </c>
      <c r="AU188" s="22" t="s">
        <v>160</v>
      </c>
      <c r="AY188" s="22" t="s">
        <v>147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2" t="s">
        <v>83</v>
      </c>
      <c r="BK188" s="201">
        <f>ROUND(I188*H188,2)</f>
        <v>0</v>
      </c>
      <c r="BL188" s="22" t="s">
        <v>166</v>
      </c>
      <c r="BM188" s="22" t="s">
        <v>335</v>
      </c>
    </row>
    <row r="189" spans="2:65" s="10" customFormat="1" ht="22.35" customHeight="1">
      <c r="B189" s="174"/>
      <c r="C189" s="175"/>
      <c r="D189" s="176" t="s">
        <v>74</v>
      </c>
      <c r="E189" s="188" t="s">
        <v>336</v>
      </c>
      <c r="F189" s="188" t="s">
        <v>337</v>
      </c>
      <c r="G189" s="175"/>
      <c r="H189" s="175"/>
      <c r="I189" s="178"/>
      <c r="J189" s="189">
        <f>BK189</f>
        <v>0</v>
      </c>
      <c r="K189" s="175"/>
      <c r="L189" s="180"/>
      <c r="M189" s="181"/>
      <c r="N189" s="182"/>
      <c r="O189" s="182"/>
      <c r="P189" s="183">
        <f>P190</f>
        <v>0</v>
      </c>
      <c r="Q189" s="182"/>
      <c r="R189" s="183">
        <f>R190</f>
        <v>0</v>
      </c>
      <c r="S189" s="182"/>
      <c r="T189" s="184">
        <f>T190</f>
        <v>0</v>
      </c>
      <c r="AR189" s="185" t="s">
        <v>83</v>
      </c>
      <c r="AT189" s="186" t="s">
        <v>74</v>
      </c>
      <c r="AU189" s="186" t="s">
        <v>85</v>
      </c>
      <c r="AY189" s="185" t="s">
        <v>147</v>
      </c>
      <c r="BK189" s="187">
        <f>BK190</f>
        <v>0</v>
      </c>
    </row>
    <row r="190" spans="2:65" s="1" customFormat="1" ht="16.5" customHeight="1">
      <c r="B190" s="39"/>
      <c r="C190" s="190" t="s">
        <v>338</v>
      </c>
      <c r="D190" s="190" t="s">
        <v>150</v>
      </c>
      <c r="E190" s="191" t="s">
        <v>339</v>
      </c>
      <c r="F190" s="192" t="s">
        <v>340</v>
      </c>
      <c r="G190" s="193" t="s">
        <v>250</v>
      </c>
      <c r="H190" s="194">
        <v>7.3129999999999997</v>
      </c>
      <c r="I190" s="195"/>
      <c r="J190" s="196">
        <f>ROUND(I190*H190,2)</f>
        <v>0</v>
      </c>
      <c r="K190" s="192" t="s">
        <v>154</v>
      </c>
      <c r="L190" s="59"/>
      <c r="M190" s="197" t="s">
        <v>21</v>
      </c>
      <c r="N190" s="198" t="s">
        <v>46</v>
      </c>
      <c r="O190" s="4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AR190" s="22" t="s">
        <v>166</v>
      </c>
      <c r="AT190" s="22" t="s">
        <v>150</v>
      </c>
      <c r="AU190" s="22" t="s">
        <v>160</v>
      </c>
      <c r="AY190" s="22" t="s">
        <v>147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2" t="s">
        <v>83</v>
      </c>
      <c r="BK190" s="201">
        <f>ROUND(I190*H190,2)</f>
        <v>0</v>
      </c>
      <c r="BL190" s="22" t="s">
        <v>166</v>
      </c>
      <c r="BM190" s="22" t="s">
        <v>341</v>
      </c>
    </row>
    <row r="191" spans="2:65" s="10" customFormat="1" ht="37.35" customHeight="1">
      <c r="B191" s="174"/>
      <c r="C191" s="175"/>
      <c r="D191" s="176" t="s">
        <v>74</v>
      </c>
      <c r="E191" s="177" t="s">
        <v>342</v>
      </c>
      <c r="F191" s="177" t="s">
        <v>343</v>
      </c>
      <c r="G191" s="175"/>
      <c r="H191" s="175"/>
      <c r="I191" s="178"/>
      <c r="J191" s="179">
        <f>BK191</f>
        <v>0</v>
      </c>
      <c r="K191" s="175"/>
      <c r="L191" s="180"/>
      <c r="M191" s="181"/>
      <c r="N191" s="182"/>
      <c r="O191" s="182"/>
      <c r="P191" s="183">
        <f>P192</f>
        <v>0</v>
      </c>
      <c r="Q191" s="182"/>
      <c r="R191" s="183">
        <f>R192</f>
        <v>0.48581800000000003</v>
      </c>
      <c r="S191" s="182"/>
      <c r="T191" s="184">
        <f>T192</f>
        <v>0</v>
      </c>
      <c r="AR191" s="185" t="s">
        <v>85</v>
      </c>
      <c r="AT191" s="186" t="s">
        <v>74</v>
      </c>
      <c r="AU191" s="186" t="s">
        <v>75</v>
      </c>
      <c r="AY191" s="185" t="s">
        <v>147</v>
      </c>
      <c r="BK191" s="187">
        <f>BK192</f>
        <v>0</v>
      </c>
    </row>
    <row r="192" spans="2:65" s="10" customFormat="1" ht="19.899999999999999" customHeight="1">
      <c r="B192" s="174"/>
      <c r="C192" s="175"/>
      <c r="D192" s="176" t="s">
        <v>74</v>
      </c>
      <c r="E192" s="188" t="s">
        <v>344</v>
      </c>
      <c r="F192" s="188" t="s">
        <v>345</v>
      </c>
      <c r="G192" s="175"/>
      <c r="H192" s="175"/>
      <c r="I192" s="178"/>
      <c r="J192" s="189">
        <f>BK192</f>
        <v>0</v>
      </c>
      <c r="K192" s="175"/>
      <c r="L192" s="180"/>
      <c r="M192" s="181"/>
      <c r="N192" s="182"/>
      <c r="O192" s="182"/>
      <c r="P192" s="183">
        <f>SUM(P193:P210)</f>
        <v>0</v>
      </c>
      <c r="Q192" s="182"/>
      <c r="R192" s="183">
        <f>SUM(R193:R210)</f>
        <v>0.48581800000000003</v>
      </c>
      <c r="S192" s="182"/>
      <c r="T192" s="184">
        <f>SUM(T193:T210)</f>
        <v>0</v>
      </c>
      <c r="AR192" s="185" t="s">
        <v>85</v>
      </c>
      <c r="AT192" s="186" t="s">
        <v>74</v>
      </c>
      <c r="AU192" s="186" t="s">
        <v>83</v>
      </c>
      <c r="AY192" s="185" t="s">
        <v>147</v>
      </c>
      <c r="BK192" s="187">
        <f>SUM(BK193:BK210)</f>
        <v>0</v>
      </c>
    </row>
    <row r="193" spans="2:65" s="1" customFormat="1" ht="25.5" customHeight="1">
      <c r="B193" s="39"/>
      <c r="C193" s="190" t="s">
        <v>346</v>
      </c>
      <c r="D193" s="190" t="s">
        <v>150</v>
      </c>
      <c r="E193" s="191" t="s">
        <v>347</v>
      </c>
      <c r="F193" s="192" t="s">
        <v>348</v>
      </c>
      <c r="G193" s="193" t="s">
        <v>349</v>
      </c>
      <c r="H193" s="194">
        <v>459</v>
      </c>
      <c r="I193" s="195"/>
      <c r="J193" s="196">
        <f>ROUND(I193*H193,2)</f>
        <v>0</v>
      </c>
      <c r="K193" s="192" t="s">
        <v>154</v>
      </c>
      <c r="L193" s="59"/>
      <c r="M193" s="197" t="s">
        <v>21</v>
      </c>
      <c r="N193" s="198" t="s">
        <v>46</v>
      </c>
      <c r="O193" s="40"/>
      <c r="P193" s="199">
        <f>O193*H193</f>
        <v>0</v>
      </c>
      <c r="Q193" s="199">
        <v>6.0000000000000002E-5</v>
      </c>
      <c r="R193" s="199">
        <f>Q193*H193</f>
        <v>2.7540000000000002E-2</v>
      </c>
      <c r="S193" s="199">
        <v>0</v>
      </c>
      <c r="T193" s="200">
        <f>S193*H193</f>
        <v>0</v>
      </c>
      <c r="AR193" s="22" t="s">
        <v>232</v>
      </c>
      <c r="AT193" s="22" t="s">
        <v>150</v>
      </c>
      <c r="AU193" s="22" t="s">
        <v>85</v>
      </c>
      <c r="AY193" s="22" t="s">
        <v>147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2" t="s">
        <v>83</v>
      </c>
      <c r="BK193" s="201">
        <f>ROUND(I193*H193,2)</f>
        <v>0</v>
      </c>
      <c r="BL193" s="22" t="s">
        <v>232</v>
      </c>
      <c r="BM193" s="22" t="s">
        <v>350</v>
      </c>
    </row>
    <row r="194" spans="2:65" s="11" customFormat="1">
      <c r="B194" s="202"/>
      <c r="C194" s="203"/>
      <c r="D194" s="204" t="s">
        <v>186</v>
      </c>
      <c r="E194" s="205" t="s">
        <v>21</v>
      </c>
      <c r="F194" s="206" t="s">
        <v>351</v>
      </c>
      <c r="G194" s="203"/>
      <c r="H194" s="205" t="s">
        <v>21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186</v>
      </c>
      <c r="AU194" s="212" t="s">
        <v>85</v>
      </c>
      <c r="AV194" s="11" t="s">
        <v>83</v>
      </c>
      <c r="AW194" s="11" t="s">
        <v>38</v>
      </c>
      <c r="AX194" s="11" t="s">
        <v>75</v>
      </c>
      <c r="AY194" s="212" t="s">
        <v>147</v>
      </c>
    </row>
    <row r="195" spans="2:65" s="12" customFormat="1">
      <c r="B195" s="213"/>
      <c r="C195" s="214"/>
      <c r="D195" s="204" t="s">
        <v>186</v>
      </c>
      <c r="E195" s="215" t="s">
        <v>21</v>
      </c>
      <c r="F195" s="216" t="s">
        <v>352</v>
      </c>
      <c r="G195" s="214"/>
      <c r="H195" s="217">
        <v>459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186</v>
      </c>
      <c r="AU195" s="223" t="s">
        <v>85</v>
      </c>
      <c r="AV195" s="12" t="s">
        <v>85</v>
      </c>
      <c r="AW195" s="12" t="s">
        <v>38</v>
      </c>
      <c r="AX195" s="12" t="s">
        <v>75</v>
      </c>
      <c r="AY195" s="223" t="s">
        <v>147</v>
      </c>
    </row>
    <row r="196" spans="2:65" s="1" customFormat="1" ht="16.5" customHeight="1">
      <c r="B196" s="39"/>
      <c r="C196" s="228" t="s">
        <v>353</v>
      </c>
      <c r="D196" s="228" t="s">
        <v>332</v>
      </c>
      <c r="E196" s="229" t="s">
        <v>354</v>
      </c>
      <c r="F196" s="230" t="s">
        <v>355</v>
      </c>
      <c r="G196" s="231" t="s">
        <v>312</v>
      </c>
      <c r="H196" s="232">
        <v>22.8</v>
      </c>
      <c r="I196" s="233"/>
      <c r="J196" s="234">
        <f>ROUND(I196*H196,2)</f>
        <v>0</v>
      </c>
      <c r="K196" s="230" t="s">
        <v>154</v>
      </c>
      <c r="L196" s="235"/>
      <c r="M196" s="236" t="s">
        <v>21</v>
      </c>
      <c r="N196" s="237" t="s">
        <v>46</v>
      </c>
      <c r="O196" s="40"/>
      <c r="P196" s="199">
        <f>O196*H196</f>
        <v>0</v>
      </c>
      <c r="Q196" s="199">
        <v>4.1099999999999999E-3</v>
      </c>
      <c r="R196" s="199">
        <f>Q196*H196</f>
        <v>9.3708E-2</v>
      </c>
      <c r="S196" s="199">
        <v>0</v>
      </c>
      <c r="T196" s="200">
        <f>S196*H196</f>
        <v>0</v>
      </c>
      <c r="AR196" s="22" t="s">
        <v>356</v>
      </c>
      <c r="AT196" s="22" t="s">
        <v>332</v>
      </c>
      <c r="AU196" s="22" t="s">
        <v>85</v>
      </c>
      <c r="AY196" s="22" t="s">
        <v>147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2" t="s">
        <v>83</v>
      </c>
      <c r="BK196" s="201">
        <f>ROUND(I196*H196,2)</f>
        <v>0</v>
      </c>
      <c r="BL196" s="22" t="s">
        <v>232</v>
      </c>
      <c r="BM196" s="22" t="s">
        <v>357</v>
      </c>
    </row>
    <row r="197" spans="2:65" s="11" customFormat="1">
      <c r="B197" s="202"/>
      <c r="C197" s="203"/>
      <c r="D197" s="204" t="s">
        <v>186</v>
      </c>
      <c r="E197" s="205" t="s">
        <v>21</v>
      </c>
      <c r="F197" s="206" t="s">
        <v>358</v>
      </c>
      <c r="G197" s="203"/>
      <c r="H197" s="205" t="s">
        <v>21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186</v>
      </c>
      <c r="AU197" s="212" t="s">
        <v>85</v>
      </c>
      <c r="AV197" s="11" t="s">
        <v>83</v>
      </c>
      <c r="AW197" s="11" t="s">
        <v>38</v>
      </c>
      <c r="AX197" s="11" t="s">
        <v>75</v>
      </c>
      <c r="AY197" s="212" t="s">
        <v>147</v>
      </c>
    </row>
    <row r="198" spans="2:65" s="12" customFormat="1">
      <c r="B198" s="213"/>
      <c r="C198" s="214"/>
      <c r="D198" s="204" t="s">
        <v>186</v>
      </c>
      <c r="E198" s="215" t="s">
        <v>21</v>
      </c>
      <c r="F198" s="216" t="s">
        <v>359</v>
      </c>
      <c r="G198" s="214"/>
      <c r="H198" s="217">
        <v>22.8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186</v>
      </c>
      <c r="AU198" s="223" t="s">
        <v>85</v>
      </c>
      <c r="AV198" s="12" t="s">
        <v>85</v>
      </c>
      <c r="AW198" s="12" t="s">
        <v>38</v>
      </c>
      <c r="AX198" s="12" t="s">
        <v>75</v>
      </c>
      <c r="AY198" s="223" t="s">
        <v>147</v>
      </c>
    </row>
    <row r="199" spans="2:65" s="1" customFormat="1" ht="16.5" customHeight="1">
      <c r="B199" s="39"/>
      <c r="C199" s="228" t="s">
        <v>360</v>
      </c>
      <c r="D199" s="228" t="s">
        <v>332</v>
      </c>
      <c r="E199" s="229" t="s">
        <v>361</v>
      </c>
      <c r="F199" s="230" t="s">
        <v>362</v>
      </c>
      <c r="G199" s="231" t="s">
        <v>312</v>
      </c>
      <c r="H199" s="232">
        <v>57.6</v>
      </c>
      <c r="I199" s="233"/>
      <c r="J199" s="234">
        <f>ROUND(I199*H199,2)</f>
        <v>0</v>
      </c>
      <c r="K199" s="230" t="s">
        <v>154</v>
      </c>
      <c r="L199" s="235"/>
      <c r="M199" s="236" t="s">
        <v>21</v>
      </c>
      <c r="N199" s="237" t="s">
        <v>46</v>
      </c>
      <c r="O199" s="40"/>
      <c r="P199" s="199">
        <f>O199*H199</f>
        <v>0</v>
      </c>
      <c r="Q199" s="199">
        <v>5.9500000000000004E-3</v>
      </c>
      <c r="R199" s="199">
        <f>Q199*H199</f>
        <v>0.34272000000000002</v>
      </c>
      <c r="S199" s="199">
        <v>0</v>
      </c>
      <c r="T199" s="200">
        <f>S199*H199</f>
        <v>0</v>
      </c>
      <c r="AR199" s="22" t="s">
        <v>356</v>
      </c>
      <c r="AT199" s="22" t="s">
        <v>332</v>
      </c>
      <c r="AU199" s="22" t="s">
        <v>85</v>
      </c>
      <c r="AY199" s="22" t="s">
        <v>147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2" t="s">
        <v>83</v>
      </c>
      <c r="BK199" s="201">
        <f>ROUND(I199*H199,2)</f>
        <v>0</v>
      </c>
      <c r="BL199" s="22" t="s">
        <v>232</v>
      </c>
      <c r="BM199" s="22" t="s">
        <v>363</v>
      </c>
    </row>
    <row r="200" spans="2:65" s="11" customFormat="1">
      <c r="B200" s="202"/>
      <c r="C200" s="203"/>
      <c r="D200" s="204" t="s">
        <v>186</v>
      </c>
      <c r="E200" s="205" t="s">
        <v>21</v>
      </c>
      <c r="F200" s="206" t="s">
        <v>364</v>
      </c>
      <c r="G200" s="203"/>
      <c r="H200" s="205" t="s">
        <v>21</v>
      </c>
      <c r="I200" s="207"/>
      <c r="J200" s="203"/>
      <c r="K200" s="203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186</v>
      </c>
      <c r="AU200" s="212" t="s">
        <v>85</v>
      </c>
      <c r="AV200" s="11" t="s">
        <v>83</v>
      </c>
      <c r="AW200" s="11" t="s">
        <v>38</v>
      </c>
      <c r="AX200" s="11" t="s">
        <v>75</v>
      </c>
      <c r="AY200" s="212" t="s">
        <v>147</v>
      </c>
    </row>
    <row r="201" spans="2:65" s="12" customFormat="1">
      <c r="B201" s="213"/>
      <c r="C201" s="214"/>
      <c r="D201" s="204" t="s">
        <v>186</v>
      </c>
      <c r="E201" s="215" t="s">
        <v>21</v>
      </c>
      <c r="F201" s="216" t="s">
        <v>365</v>
      </c>
      <c r="G201" s="214"/>
      <c r="H201" s="217">
        <v>57.6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186</v>
      </c>
      <c r="AU201" s="223" t="s">
        <v>85</v>
      </c>
      <c r="AV201" s="12" t="s">
        <v>85</v>
      </c>
      <c r="AW201" s="12" t="s">
        <v>38</v>
      </c>
      <c r="AX201" s="12" t="s">
        <v>75</v>
      </c>
      <c r="AY201" s="223" t="s">
        <v>147</v>
      </c>
    </row>
    <row r="202" spans="2:65" s="1" customFormat="1" ht="16.5" customHeight="1">
      <c r="B202" s="39"/>
      <c r="C202" s="228" t="s">
        <v>366</v>
      </c>
      <c r="D202" s="228" t="s">
        <v>332</v>
      </c>
      <c r="E202" s="229" t="s">
        <v>367</v>
      </c>
      <c r="F202" s="230" t="s">
        <v>368</v>
      </c>
      <c r="G202" s="231" t="s">
        <v>349</v>
      </c>
      <c r="H202" s="232">
        <v>21.85</v>
      </c>
      <c r="I202" s="233"/>
      <c r="J202" s="234">
        <f>ROUND(I202*H202,2)</f>
        <v>0</v>
      </c>
      <c r="K202" s="230" t="s">
        <v>21</v>
      </c>
      <c r="L202" s="235"/>
      <c r="M202" s="236" t="s">
        <v>21</v>
      </c>
      <c r="N202" s="237" t="s">
        <v>46</v>
      </c>
      <c r="O202" s="40"/>
      <c r="P202" s="199">
        <f>O202*H202</f>
        <v>0</v>
      </c>
      <c r="Q202" s="199">
        <v>1E-3</v>
      </c>
      <c r="R202" s="199">
        <f>Q202*H202</f>
        <v>2.1850000000000001E-2</v>
      </c>
      <c r="S202" s="199">
        <v>0</v>
      </c>
      <c r="T202" s="200">
        <f>S202*H202</f>
        <v>0</v>
      </c>
      <c r="AR202" s="22" t="s">
        <v>356</v>
      </c>
      <c r="AT202" s="22" t="s">
        <v>332</v>
      </c>
      <c r="AU202" s="22" t="s">
        <v>85</v>
      </c>
      <c r="AY202" s="22" t="s">
        <v>147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22" t="s">
        <v>83</v>
      </c>
      <c r="BK202" s="201">
        <f>ROUND(I202*H202,2)</f>
        <v>0</v>
      </c>
      <c r="BL202" s="22" t="s">
        <v>232</v>
      </c>
      <c r="BM202" s="22" t="s">
        <v>369</v>
      </c>
    </row>
    <row r="203" spans="2:65" s="11" customFormat="1">
      <c r="B203" s="202"/>
      <c r="C203" s="203"/>
      <c r="D203" s="204" t="s">
        <v>186</v>
      </c>
      <c r="E203" s="205" t="s">
        <v>21</v>
      </c>
      <c r="F203" s="206" t="s">
        <v>370</v>
      </c>
      <c r="G203" s="203"/>
      <c r="H203" s="205" t="s">
        <v>21</v>
      </c>
      <c r="I203" s="207"/>
      <c r="J203" s="203"/>
      <c r="K203" s="203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186</v>
      </c>
      <c r="AU203" s="212" t="s">
        <v>85</v>
      </c>
      <c r="AV203" s="11" t="s">
        <v>83</v>
      </c>
      <c r="AW203" s="11" t="s">
        <v>38</v>
      </c>
      <c r="AX203" s="11" t="s">
        <v>75</v>
      </c>
      <c r="AY203" s="212" t="s">
        <v>147</v>
      </c>
    </row>
    <row r="204" spans="2:65" s="12" customFormat="1">
      <c r="B204" s="213"/>
      <c r="C204" s="214"/>
      <c r="D204" s="204" t="s">
        <v>186</v>
      </c>
      <c r="E204" s="215" t="s">
        <v>21</v>
      </c>
      <c r="F204" s="216" t="s">
        <v>371</v>
      </c>
      <c r="G204" s="214"/>
      <c r="H204" s="217">
        <v>21.85</v>
      </c>
      <c r="I204" s="218"/>
      <c r="J204" s="214"/>
      <c r="K204" s="214"/>
      <c r="L204" s="219"/>
      <c r="M204" s="220"/>
      <c r="N204" s="221"/>
      <c r="O204" s="221"/>
      <c r="P204" s="221"/>
      <c r="Q204" s="221"/>
      <c r="R204" s="221"/>
      <c r="S204" s="221"/>
      <c r="T204" s="222"/>
      <c r="AT204" s="223" t="s">
        <v>186</v>
      </c>
      <c r="AU204" s="223" t="s">
        <v>85</v>
      </c>
      <c r="AV204" s="12" t="s">
        <v>85</v>
      </c>
      <c r="AW204" s="12" t="s">
        <v>38</v>
      </c>
      <c r="AX204" s="12" t="s">
        <v>75</v>
      </c>
      <c r="AY204" s="223" t="s">
        <v>147</v>
      </c>
    </row>
    <row r="205" spans="2:65" s="1" customFormat="1" ht="16.5" customHeight="1">
      <c r="B205" s="39"/>
      <c r="C205" s="190" t="s">
        <v>254</v>
      </c>
      <c r="D205" s="190" t="s">
        <v>150</v>
      </c>
      <c r="E205" s="191" t="s">
        <v>372</v>
      </c>
      <c r="F205" s="192" t="s">
        <v>373</v>
      </c>
      <c r="G205" s="193" t="s">
        <v>349</v>
      </c>
      <c r="H205" s="194">
        <v>459</v>
      </c>
      <c r="I205" s="195"/>
      <c r="J205" s="196">
        <f>ROUND(I205*H205,2)</f>
        <v>0</v>
      </c>
      <c r="K205" s="192" t="s">
        <v>21</v>
      </c>
      <c r="L205" s="59"/>
      <c r="M205" s="197" t="s">
        <v>21</v>
      </c>
      <c r="N205" s="198" t="s">
        <v>46</v>
      </c>
      <c r="O205" s="40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AR205" s="22" t="s">
        <v>232</v>
      </c>
      <c r="AT205" s="22" t="s">
        <v>150</v>
      </c>
      <c r="AU205" s="22" t="s">
        <v>85</v>
      </c>
      <c r="AY205" s="22" t="s">
        <v>147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22" t="s">
        <v>83</v>
      </c>
      <c r="BK205" s="201">
        <f>ROUND(I205*H205,2)</f>
        <v>0</v>
      </c>
      <c r="BL205" s="22" t="s">
        <v>232</v>
      </c>
      <c r="BM205" s="22" t="s">
        <v>374</v>
      </c>
    </row>
    <row r="206" spans="2:65" s="11" customFormat="1">
      <c r="B206" s="202"/>
      <c r="C206" s="203"/>
      <c r="D206" s="204" t="s">
        <v>186</v>
      </c>
      <c r="E206" s="205" t="s">
        <v>21</v>
      </c>
      <c r="F206" s="206" t="s">
        <v>375</v>
      </c>
      <c r="G206" s="203"/>
      <c r="H206" s="205" t="s">
        <v>21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186</v>
      </c>
      <c r="AU206" s="212" t="s">
        <v>85</v>
      </c>
      <c r="AV206" s="11" t="s">
        <v>83</v>
      </c>
      <c r="AW206" s="11" t="s">
        <v>38</v>
      </c>
      <c r="AX206" s="11" t="s">
        <v>75</v>
      </c>
      <c r="AY206" s="212" t="s">
        <v>147</v>
      </c>
    </row>
    <row r="207" spans="2:65" s="12" customFormat="1">
      <c r="B207" s="213"/>
      <c r="C207" s="214"/>
      <c r="D207" s="204" t="s">
        <v>186</v>
      </c>
      <c r="E207" s="215" t="s">
        <v>21</v>
      </c>
      <c r="F207" s="216" t="s">
        <v>376</v>
      </c>
      <c r="G207" s="214"/>
      <c r="H207" s="217">
        <v>459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186</v>
      </c>
      <c r="AU207" s="223" t="s">
        <v>85</v>
      </c>
      <c r="AV207" s="12" t="s">
        <v>85</v>
      </c>
      <c r="AW207" s="12" t="s">
        <v>38</v>
      </c>
      <c r="AX207" s="12" t="s">
        <v>75</v>
      </c>
      <c r="AY207" s="223" t="s">
        <v>147</v>
      </c>
    </row>
    <row r="208" spans="2:65" s="1" customFormat="1" ht="25.5" customHeight="1">
      <c r="B208" s="39"/>
      <c r="C208" s="190" t="s">
        <v>377</v>
      </c>
      <c r="D208" s="190" t="s">
        <v>150</v>
      </c>
      <c r="E208" s="191" t="s">
        <v>378</v>
      </c>
      <c r="F208" s="192" t="s">
        <v>379</v>
      </c>
      <c r="G208" s="193" t="s">
        <v>268</v>
      </c>
      <c r="H208" s="194">
        <v>168</v>
      </c>
      <c r="I208" s="195"/>
      <c r="J208" s="196">
        <f>ROUND(I208*H208,2)</f>
        <v>0</v>
      </c>
      <c r="K208" s="192" t="s">
        <v>21</v>
      </c>
      <c r="L208" s="59"/>
      <c r="M208" s="197" t="s">
        <v>21</v>
      </c>
      <c r="N208" s="198" t="s">
        <v>46</v>
      </c>
      <c r="O208" s="40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AR208" s="22" t="s">
        <v>232</v>
      </c>
      <c r="AT208" s="22" t="s">
        <v>150</v>
      </c>
      <c r="AU208" s="22" t="s">
        <v>85</v>
      </c>
      <c r="AY208" s="22" t="s">
        <v>147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22" t="s">
        <v>83</v>
      </c>
      <c r="BK208" s="201">
        <f>ROUND(I208*H208,2)</f>
        <v>0</v>
      </c>
      <c r="BL208" s="22" t="s">
        <v>232</v>
      </c>
      <c r="BM208" s="22" t="s">
        <v>380</v>
      </c>
    </row>
    <row r="209" spans="2:65" s="12" customFormat="1">
      <c r="B209" s="213"/>
      <c r="C209" s="214"/>
      <c r="D209" s="204" t="s">
        <v>186</v>
      </c>
      <c r="E209" s="215" t="s">
        <v>21</v>
      </c>
      <c r="F209" s="216" t="s">
        <v>381</v>
      </c>
      <c r="G209" s="214"/>
      <c r="H209" s="217">
        <v>168</v>
      </c>
      <c r="I209" s="218"/>
      <c r="J209" s="214"/>
      <c r="K209" s="214"/>
      <c r="L209" s="219"/>
      <c r="M209" s="220"/>
      <c r="N209" s="221"/>
      <c r="O209" s="221"/>
      <c r="P209" s="221"/>
      <c r="Q209" s="221"/>
      <c r="R209" s="221"/>
      <c r="S209" s="221"/>
      <c r="T209" s="222"/>
      <c r="AT209" s="223" t="s">
        <v>186</v>
      </c>
      <c r="AU209" s="223" t="s">
        <v>85</v>
      </c>
      <c r="AV209" s="12" t="s">
        <v>85</v>
      </c>
      <c r="AW209" s="12" t="s">
        <v>38</v>
      </c>
      <c r="AX209" s="12" t="s">
        <v>75</v>
      </c>
      <c r="AY209" s="223" t="s">
        <v>147</v>
      </c>
    </row>
    <row r="210" spans="2:65" s="1" customFormat="1" ht="38.25" customHeight="1">
      <c r="B210" s="39"/>
      <c r="C210" s="190" t="s">
        <v>382</v>
      </c>
      <c r="D210" s="190" t="s">
        <v>150</v>
      </c>
      <c r="E210" s="191" t="s">
        <v>383</v>
      </c>
      <c r="F210" s="192" t="s">
        <v>384</v>
      </c>
      <c r="G210" s="193" t="s">
        <v>250</v>
      </c>
      <c r="H210" s="194">
        <v>0.48599999999999999</v>
      </c>
      <c r="I210" s="195"/>
      <c r="J210" s="196">
        <f>ROUND(I210*H210,2)</f>
        <v>0</v>
      </c>
      <c r="K210" s="192" t="s">
        <v>154</v>
      </c>
      <c r="L210" s="59"/>
      <c r="M210" s="197" t="s">
        <v>21</v>
      </c>
      <c r="N210" s="224" t="s">
        <v>46</v>
      </c>
      <c r="O210" s="225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AR210" s="22" t="s">
        <v>232</v>
      </c>
      <c r="AT210" s="22" t="s">
        <v>150</v>
      </c>
      <c r="AU210" s="22" t="s">
        <v>85</v>
      </c>
      <c r="AY210" s="22" t="s">
        <v>147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22" t="s">
        <v>83</v>
      </c>
      <c r="BK210" s="201">
        <f>ROUND(I210*H210,2)</f>
        <v>0</v>
      </c>
      <c r="BL210" s="22" t="s">
        <v>232</v>
      </c>
      <c r="BM210" s="22" t="s">
        <v>385</v>
      </c>
    </row>
    <row r="211" spans="2:65" s="1" customFormat="1" ht="6.95" customHeight="1">
      <c r="B211" s="54"/>
      <c r="C211" s="55"/>
      <c r="D211" s="55"/>
      <c r="E211" s="55"/>
      <c r="F211" s="55"/>
      <c r="G211" s="55"/>
      <c r="H211" s="55"/>
      <c r="I211" s="137"/>
      <c r="J211" s="55"/>
      <c r="K211" s="55"/>
      <c r="L211" s="59"/>
    </row>
  </sheetData>
  <sheetProtection algorithmName="SHA-512" hashValue="u7tXscefh3jC4Qhbco0Jmzv2mN2ygbiOzpC1TrE2GM23R9tZFvOL7EhseMj25Xb8xtp7w7K5fjTGtdLImg6nkQ==" saltValue="B2XTD8lvQYIN48Jsp8gnqvcsU5GSKnBenQ97DClZjyTk61XB9MoDcY88ApmXXORwUFw01s02y02VvlF6HTlDBA==" spinCount="100000" sheet="1" objects="1" scenarios="1" formatColumns="0" formatRows="0" autoFilter="0"/>
  <autoFilter ref="C90:K210"/>
  <mergeCells count="10">
    <mergeCell ref="J51:J52"/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31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113</v>
      </c>
      <c r="G1" s="361" t="s">
        <v>114</v>
      </c>
      <c r="H1" s="361"/>
      <c r="I1" s="113"/>
      <c r="J1" s="112" t="s">
        <v>115</v>
      </c>
      <c r="K1" s="111" t="s">
        <v>116</v>
      </c>
      <c r="L1" s="112" t="s">
        <v>117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2" t="s">
        <v>91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118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16.5" customHeight="1">
      <c r="B7" s="26"/>
      <c r="C7" s="27"/>
      <c r="D7" s="27"/>
      <c r="E7" s="362" t="str">
        <f>'Rekapitulace stavby'!K6</f>
        <v>Sportovní areál Načeradec</v>
      </c>
      <c r="F7" s="363"/>
      <c r="G7" s="363"/>
      <c r="H7" s="363"/>
      <c r="I7" s="115"/>
      <c r="J7" s="27"/>
      <c r="K7" s="29"/>
    </row>
    <row r="8" spans="1:70" s="1" customFormat="1" ht="15">
      <c r="B8" s="39"/>
      <c r="C8" s="40"/>
      <c r="D8" s="35" t="s">
        <v>119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4" t="s">
        <v>386</v>
      </c>
      <c r="F9" s="365"/>
      <c r="G9" s="365"/>
      <c r="H9" s="365"/>
      <c r="I9" s="116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3. 4. 2019</v>
      </c>
      <c r="K12" s="43"/>
    </row>
    <row r="13" spans="1:70" s="1" customFormat="1" ht="10.7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71.25" customHeight="1">
      <c r="B24" s="119"/>
      <c r="C24" s="120"/>
      <c r="D24" s="120"/>
      <c r="E24" s="326" t="s">
        <v>40</v>
      </c>
      <c r="F24" s="326"/>
      <c r="G24" s="326"/>
      <c r="H24" s="326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ROUND(J79,2)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ROUND(SUM(BE79:BE94), 2)</f>
        <v>0</v>
      </c>
      <c r="G30" s="40"/>
      <c r="H30" s="40"/>
      <c r="I30" s="129">
        <v>0.21</v>
      </c>
      <c r="J30" s="128">
        <f>ROUND(ROUND((SUM(BE79:BE94)),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ROUND(SUM(BF79:BF94), 2)</f>
        <v>0</v>
      </c>
      <c r="G31" s="40"/>
      <c r="H31" s="40"/>
      <c r="I31" s="129">
        <v>0.15</v>
      </c>
      <c r="J31" s="128">
        <f>ROUND(ROUND((SUM(BF79:BF94)),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ROUND(SUM(BG79:BG94),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ROUND(SUM(BH79:BH94),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ROUND(SUM(BI79:BI94),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121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16.5" customHeight="1">
      <c r="B45" s="39"/>
      <c r="C45" s="40"/>
      <c r="D45" s="40"/>
      <c r="E45" s="362" t="str">
        <f>E7</f>
        <v>Sportovní areál Načeradec</v>
      </c>
      <c r="F45" s="363"/>
      <c r="G45" s="363"/>
      <c r="H45" s="363"/>
      <c r="I45" s="116"/>
      <c r="J45" s="40"/>
      <c r="K45" s="43"/>
    </row>
    <row r="46" spans="2:11" s="1" customFormat="1" ht="14.45" customHeight="1">
      <c r="B46" s="39"/>
      <c r="C46" s="35" t="s">
        <v>119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17.25" customHeight="1">
      <c r="B47" s="39"/>
      <c r="C47" s="40"/>
      <c r="D47" s="40"/>
      <c r="E47" s="364" t="str">
        <f>E9</f>
        <v>SO 03 - Dopravní hřiště</v>
      </c>
      <c r="F47" s="365"/>
      <c r="G47" s="365"/>
      <c r="H47" s="365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Načeradec</v>
      </c>
      <c r="G49" s="40"/>
      <c r="H49" s="40"/>
      <c r="I49" s="117" t="s">
        <v>25</v>
      </c>
      <c r="J49" s="118" t="str">
        <f>IF(J12="","",J12)</f>
        <v>3. 4. 2019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Městys Načeradec</v>
      </c>
      <c r="G51" s="40"/>
      <c r="H51" s="40"/>
      <c r="I51" s="117" t="s">
        <v>35</v>
      </c>
      <c r="J51" s="326" t="str">
        <f>E21</f>
        <v>Ing. Jaroslav Čepický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35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122</v>
      </c>
      <c r="D54" s="130"/>
      <c r="E54" s="130"/>
      <c r="F54" s="130"/>
      <c r="G54" s="130"/>
      <c r="H54" s="130"/>
      <c r="I54" s="143"/>
      <c r="J54" s="144" t="s">
        <v>123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124</v>
      </c>
      <c r="D56" s="40"/>
      <c r="E56" s="40"/>
      <c r="F56" s="40"/>
      <c r="G56" s="40"/>
      <c r="H56" s="40"/>
      <c r="I56" s="116"/>
      <c r="J56" s="126">
        <f>J79</f>
        <v>0</v>
      </c>
      <c r="K56" s="43"/>
      <c r="AU56" s="22" t="s">
        <v>125</v>
      </c>
    </row>
    <row r="57" spans="2:47" s="7" customFormat="1" ht="24.95" customHeight="1">
      <c r="B57" s="147"/>
      <c r="C57" s="148"/>
      <c r="D57" s="149" t="s">
        <v>197</v>
      </c>
      <c r="E57" s="150"/>
      <c r="F57" s="150"/>
      <c r="G57" s="150"/>
      <c r="H57" s="150"/>
      <c r="I57" s="151"/>
      <c r="J57" s="152">
        <f>J80</f>
        <v>0</v>
      </c>
      <c r="K57" s="153"/>
    </row>
    <row r="58" spans="2:47" s="8" customFormat="1" ht="19.899999999999999" customHeight="1">
      <c r="B58" s="154"/>
      <c r="C58" s="155"/>
      <c r="D58" s="156" t="s">
        <v>204</v>
      </c>
      <c r="E58" s="157"/>
      <c r="F58" s="157"/>
      <c r="G58" s="157"/>
      <c r="H58" s="157"/>
      <c r="I58" s="158"/>
      <c r="J58" s="159">
        <f>J81</f>
        <v>0</v>
      </c>
      <c r="K58" s="160"/>
    </row>
    <row r="59" spans="2:47" s="8" customFormat="1" ht="14.85" customHeight="1">
      <c r="B59" s="154"/>
      <c r="C59" s="155"/>
      <c r="D59" s="156" t="s">
        <v>205</v>
      </c>
      <c r="E59" s="157"/>
      <c r="F59" s="157"/>
      <c r="G59" s="157"/>
      <c r="H59" s="157"/>
      <c r="I59" s="158"/>
      <c r="J59" s="159">
        <f>J82</f>
        <v>0</v>
      </c>
      <c r="K59" s="160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16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37"/>
      <c r="J61" s="55"/>
      <c r="K61" s="56"/>
    </row>
    <row r="65" spans="2:63" s="1" customFormat="1" ht="6.95" customHeight="1">
      <c r="B65" s="57"/>
      <c r="C65" s="58"/>
      <c r="D65" s="58"/>
      <c r="E65" s="58"/>
      <c r="F65" s="58"/>
      <c r="G65" s="58"/>
      <c r="H65" s="58"/>
      <c r="I65" s="140"/>
      <c r="J65" s="58"/>
      <c r="K65" s="58"/>
      <c r="L65" s="59"/>
    </row>
    <row r="66" spans="2:63" s="1" customFormat="1" ht="36.950000000000003" customHeight="1">
      <c r="B66" s="39"/>
      <c r="C66" s="60" t="s">
        <v>130</v>
      </c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6.95" customHeight="1">
      <c r="B67" s="39"/>
      <c r="C67" s="61"/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14.45" customHeight="1">
      <c r="B68" s="39"/>
      <c r="C68" s="63" t="s">
        <v>18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16.5" customHeight="1">
      <c r="B69" s="39"/>
      <c r="C69" s="61"/>
      <c r="D69" s="61"/>
      <c r="E69" s="358" t="str">
        <f>E7</f>
        <v>Sportovní areál Načeradec</v>
      </c>
      <c r="F69" s="359"/>
      <c r="G69" s="359"/>
      <c r="H69" s="359"/>
      <c r="I69" s="161"/>
      <c r="J69" s="61"/>
      <c r="K69" s="61"/>
      <c r="L69" s="59"/>
    </row>
    <row r="70" spans="2:63" s="1" customFormat="1" ht="14.45" customHeight="1">
      <c r="B70" s="39"/>
      <c r="C70" s="63" t="s">
        <v>119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63" s="1" customFormat="1" ht="17.25" customHeight="1">
      <c r="B71" s="39"/>
      <c r="C71" s="61"/>
      <c r="D71" s="61"/>
      <c r="E71" s="353" t="str">
        <f>E9</f>
        <v>SO 03 - Dopravní hřiště</v>
      </c>
      <c r="F71" s="360"/>
      <c r="G71" s="360"/>
      <c r="H71" s="360"/>
      <c r="I71" s="161"/>
      <c r="J71" s="61"/>
      <c r="K71" s="61"/>
      <c r="L71" s="59"/>
    </row>
    <row r="72" spans="2:63" s="1" customFormat="1" ht="6.95" customHeight="1">
      <c r="B72" s="39"/>
      <c r="C72" s="61"/>
      <c r="D72" s="61"/>
      <c r="E72" s="61"/>
      <c r="F72" s="61"/>
      <c r="G72" s="61"/>
      <c r="H72" s="61"/>
      <c r="I72" s="161"/>
      <c r="J72" s="61"/>
      <c r="K72" s="61"/>
      <c r="L72" s="59"/>
    </row>
    <row r="73" spans="2:63" s="1" customFormat="1" ht="18" customHeight="1">
      <c r="B73" s="39"/>
      <c r="C73" s="63" t="s">
        <v>23</v>
      </c>
      <c r="D73" s="61"/>
      <c r="E73" s="61"/>
      <c r="F73" s="162" t="str">
        <f>F12</f>
        <v>Načeradec</v>
      </c>
      <c r="G73" s="61"/>
      <c r="H73" s="61"/>
      <c r="I73" s="163" t="s">
        <v>25</v>
      </c>
      <c r="J73" s="71" t="str">
        <f>IF(J12="","",J12)</f>
        <v>3. 4. 2019</v>
      </c>
      <c r="K73" s="61"/>
      <c r="L73" s="59"/>
    </row>
    <row r="74" spans="2:63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63" s="1" customFormat="1" ht="15">
      <c r="B75" s="39"/>
      <c r="C75" s="63" t="s">
        <v>27</v>
      </c>
      <c r="D75" s="61"/>
      <c r="E75" s="61"/>
      <c r="F75" s="162" t="str">
        <f>E15</f>
        <v>Městys Načeradec</v>
      </c>
      <c r="G75" s="61"/>
      <c r="H75" s="61"/>
      <c r="I75" s="163" t="s">
        <v>35</v>
      </c>
      <c r="J75" s="162" t="str">
        <f>E21</f>
        <v>Ing. Jaroslav Čepický</v>
      </c>
      <c r="K75" s="61"/>
      <c r="L75" s="59"/>
    </row>
    <row r="76" spans="2:63" s="1" customFormat="1" ht="14.45" customHeight="1">
      <c r="B76" s="39"/>
      <c r="C76" s="63" t="s">
        <v>33</v>
      </c>
      <c r="D76" s="61"/>
      <c r="E76" s="61"/>
      <c r="F76" s="162" t="str">
        <f>IF(E18="","",E18)</f>
        <v/>
      </c>
      <c r="G76" s="61"/>
      <c r="H76" s="61"/>
      <c r="I76" s="161"/>
      <c r="J76" s="61"/>
      <c r="K76" s="61"/>
      <c r="L76" s="59"/>
    </row>
    <row r="77" spans="2:63" s="1" customFormat="1" ht="10.3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63" s="9" customFormat="1" ht="29.25" customHeight="1">
      <c r="B78" s="164"/>
      <c r="C78" s="165" t="s">
        <v>131</v>
      </c>
      <c r="D78" s="166" t="s">
        <v>60</v>
      </c>
      <c r="E78" s="166" t="s">
        <v>56</v>
      </c>
      <c r="F78" s="166" t="s">
        <v>132</v>
      </c>
      <c r="G78" s="166" t="s">
        <v>133</v>
      </c>
      <c r="H78" s="166" t="s">
        <v>134</v>
      </c>
      <c r="I78" s="167" t="s">
        <v>135</v>
      </c>
      <c r="J78" s="166" t="s">
        <v>123</v>
      </c>
      <c r="K78" s="168" t="s">
        <v>136</v>
      </c>
      <c r="L78" s="169"/>
      <c r="M78" s="79" t="s">
        <v>137</v>
      </c>
      <c r="N78" s="80" t="s">
        <v>45</v>
      </c>
      <c r="O78" s="80" t="s">
        <v>138</v>
      </c>
      <c r="P78" s="80" t="s">
        <v>139</v>
      </c>
      <c r="Q78" s="80" t="s">
        <v>140</v>
      </c>
      <c r="R78" s="80" t="s">
        <v>141</v>
      </c>
      <c r="S78" s="80" t="s">
        <v>142</v>
      </c>
      <c r="T78" s="81" t="s">
        <v>143</v>
      </c>
    </row>
    <row r="79" spans="2:63" s="1" customFormat="1" ht="29.25" customHeight="1">
      <c r="B79" s="39"/>
      <c r="C79" s="85" t="s">
        <v>124</v>
      </c>
      <c r="D79" s="61"/>
      <c r="E79" s="61"/>
      <c r="F79" s="61"/>
      <c r="G79" s="61"/>
      <c r="H79" s="61"/>
      <c r="I79" s="161"/>
      <c r="J79" s="170">
        <f>BK79</f>
        <v>0</v>
      </c>
      <c r="K79" s="61"/>
      <c r="L79" s="59"/>
      <c r="M79" s="82"/>
      <c r="N79" s="83"/>
      <c r="O79" s="83"/>
      <c r="P79" s="171">
        <f>P80</f>
        <v>0</v>
      </c>
      <c r="Q79" s="83"/>
      <c r="R79" s="171">
        <f>R80</f>
        <v>0</v>
      </c>
      <c r="S79" s="83"/>
      <c r="T79" s="172">
        <f>T80</f>
        <v>0</v>
      </c>
      <c r="AT79" s="22" t="s">
        <v>74</v>
      </c>
      <c r="AU79" s="22" t="s">
        <v>125</v>
      </c>
      <c r="BK79" s="173">
        <f>BK80</f>
        <v>0</v>
      </c>
    </row>
    <row r="80" spans="2:63" s="10" customFormat="1" ht="37.35" customHeight="1">
      <c r="B80" s="174"/>
      <c r="C80" s="175"/>
      <c r="D80" s="176" t="s">
        <v>74</v>
      </c>
      <c r="E80" s="177" t="s">
        <v>212</v>
      </c>
      <c r="F80" s="177" t="s">
        <v>213</v>
      </c>
      <c r="G80" s="175"/>
      <c r="H80" s="175"/>
      <c r="I80" s="178"/>
      <c r="J80" s="179">
        <f>BK80</f>
        <v>0</v>
      </c>
      <c r="K80" s="175"/>
      <c r="L80" s="180"/>
      <c r="M80" s="181"/>
      <c r="N80" s="182"/>
      <c r="O80" s="182"/>
      <c r="P80" s="183">
        <f>P81</f>
        <v>0</v>
      </c>
      <c r="Q80" s="182"/>
      <c r="R80" s="183">
        <f>R81</f>
        <v>0</v>
      </c>
      <c r="S80" s="182"/>
      <c r="T80" s="184">
        <f>T81</f>
        <v>0</v>
      </c>
      <c r="AR80" s="185" t="s">
        <v>83</v>
      </c>
      <c r="AT80" s="186" t="s">
        <v>74</v>
      </c>
      <c r="AU80" s="186" t="s">
        <v>75</v>
      </c>
      <c r="AY80" s="185" t="s">
        <v>147</v>
      </c>
      <c r="BK80" s="187">
        <f>BK81</f>
        <v>0</v>
      </c>
    </row>
    <row r="81" spans="2:65" s="10" customFormat="1" ht="19.899999999999999" customHeight="1">
      <c r="B81" s="174"/>
      <c r="C81" s="175"/>
      <c r="D81" s="176" t="s">
        <v>74</v>
      </c>
      <c r="E81" s="188" t="s">
        <v>146</v>
      </c>
      <c r="F81" s="188" t="s">
        <v>301</v>
      </c>
      <c r="G81" s="175"/>
      <c r="H81" s="175"/>
      <c r="I81" s="178"/>
      <c r="J81" s="189">
        <f>BK81</f>
        <v>0</v>
      </c>
      <c r="K81" s="175"/>
      <c r="L81" s="180"/>
      <c r="M81" s="181"/>
      <c r="N81" s="182"/>
      <c r="O81" s="182"/>
      <c r="P81" s="183">
        <f>P82</f>
        <v>0</v>
      </c>
      <c r="Q81" s="182"/>
      <c r="R81" s="183">
        <f>R82</f>
        <v>0</v>
      </c>
      <c r="S81" s="182"/>
      <c r="T81" s="184">
        <f>T82</f>
        <v>0</v>
      </c>
      <c r="AR81" s="185" t="s">
        <v>83</v>
      </c>
      <c r="AT81" s="186" t="s">
        <v>74</v>
      </c>
      <c r="AU81" s="186" t="s">
        <v>83</v>
      </c>
      <c r="AY81" s="185" t="s">
        <v>147</v>
      </c>
      <c r="BK81" s="187">
        <f>BK82</f>
        <v>0</v>
      </c>
    </row>
    <row r="82" spans="2:65" s="10" customFormat="1" ht="14.85" customHeight="1">
      <c r="B82" s="174"/>
      <c r="C82" s="175"/>
      <c r="D82" s="176" t="s">
        <v>74</v>
      </c>
      <c r="E82" s="188" t="s">
        <v>302</v>
      </c>
      <c r="F82" s="188" t="s">
        <v>303</v>
      </c>
      <c r="G82" s="175"/>
      <c r="H82" s="175"/>
      <c r="I82" s="178"/>
      <c r="J82" s="189">
        <f>BK82</f>
        <v>0</v>
      </c>
      <c r="K82" s="175"/>
      <c r="L82" s="180"/>
      <c r="M82" s="181"/>
      <c r="N82" s="182"/>
      <c r="O82" s="182"/>
      <c r="P82" s="183">
        <f>SUM(P83:P94)</f>
        <v>0</v>
      </c>
      <c r="Q82" s="182"/>
      <c r="R82" s="183">
        <f>SUM(R83:R94)</f>
        <v>0</v>
      </c>
      <c r="S82" s="182"/>
      <c r="T82" s="184">
        <f>SUM(T83:T94)</f>
        <v>0</v>
      </c>
      <c r="AR82" s="185" t="s">
        <v>83</v>
      </c>
      <c r="AT82" s="186" t="s">
        <v>74</v>
      </c>
      <c r="AU82" s="186" t="s">
        <v>85</v>
      </c>
      <c r="AY82" s="185" t="s">
        <v>147</v>
      </c>
      <c r="BK82" s="187">
        <f>SUM(BK83:BK94)</f>
        <v>0</v>
      </c>
    </row>
    <row r="83" spans="2:65" s="1" customFormat="1" ht="25.5" customHeight="1">
      <c r="B83" s="39"/>
      <c r="C83" s="190" t="s">
        <v>83</v>
      </c>
      <c r="D83" s="190" t="s">
        <v>150</v>
      </c>
      <c r="E83" s="191" t="s">
        <v>387</v>
      </c>
      <c r="F83" s="192" t="s">
        <v>305</v>
      </c>
      <c r="G83" s="193" t="s">
        <v>268</v>
      </c>
      <c r="H83" s="194">
        <v>246.5</v>
      </c>
      <c r="I83" s="195"/>
      <c r="J83" s="196">
        <f>ROUND(I83*H83,2)</f>
        <v>0</v>
      </c>
      <c r="K83" s="192" t="s">
        <v>21</v>
      </c>
      <c r="L83" s="59"/>
      <c r="M83" s="197" t="s">
        <v>21</v>
      </c>
      <c r="N83" s="198" t="s">
        <v>46</v>
      </c>
      <c r="O83" s="40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AR83" s="22" t="s">
        <v>166</v>
      </c>
      <c r="AT83" s="22" t="s">
        <v>150</v>
      </c>
      <c r="AU83" s="22" t="s">
        <v>160</v>
      </c>
      <c r="AY83" s="22" t="s">
        <v>147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2" t="s">
        <v>83</v>
      </c>
      <c r="BK83" s="201">
        <f>ROUND(I83*H83,2)</f>
        <v>0</v>
      </c>
      <c r="BL83" s="22" t="s">
        <v>166</v>
      </c>
      <c r="BM83" s="22" t="s">
        <v>388</v>
      </c>
    </row>
    <row r="84" spans="2:65" s="11" customFormat="1">
      <c r="B84" s="202"/>
      <c r="C84" s="203"/>
      <c r="D84" s="204" t="s">
        <v>186</v>
      </c>
      <c r="E84" s="205" t="s">
        <v>21</v>
      </c>
      <c r="F84" s="206" t="s">
        <v>389</v>
      </c>
      <c r="G84" s="203"/>
      <c r="H84" s="205" t="s">
        <v>21</v>
      </c>
      <c r="I84" s="207"/>
      <c r="J84" s="203"/>
      <c r="K84" s="203"/>
      <c r="L84" s="208"/>
      <c r="M84" s="209"/>
      <c r="N84" s="210"/>
      <c r="O84" s="210"/>
      <c r="P84" s="210"/>
      <c r="Q84" s="210"/>
      <c r="R84" s="210"/>
      <c r="S84" s="210"/>
      <c r="T84" s="211"/>
      <c r="AT84" s="212" t="s">
        <v>186</v>
      </c>
      <c r="AU84" s="212" t="s">
        <v>160</v>
      </c>
      <c r="AV84" s="11" t="s">
        <v>83</v>
      </c>
      <c r="AW84" s="11" t="s">
        <v>38</v>
      </c>
      <c r="AX84" s="11" t="s">
        <v>75</v>
      </c>
      <c r="AY84" s="212" t="s">
        <v>147</v>
      </c>
    </row>
    <row r="85" spans="2:65" s="12" customFormat="1">
      <c r="B85" s="213"/>
      <c r="C85" s="214"/>
      <c r="D85" s="204" t="s">
        <v>186</v>
      </c>
      <c r="E85" s="215" t="s">
        <v>21</v>
      </c>
      <c r="F85" s="216" t="s">
        <v>390</v>
      </c>
      <c r="G85" s="214"/>
      <c r="H85" s="217">
        <v>246.5</v>
      </c>
      <c r="I85" s="218"/>
      <c r="J85" s="214"/>
      <c r="K85" s="214"/>
      <c r="L85" s="219"/>
      <c r="M85" s="220"/>
      <c r="N85" s="221"/>
      <c r="O85" s="221"/>
      <c r="P85" s="221"/>
      <c r="Q85" s="221"/>
      <c r="R85" s="221"/>
      <c r="S85" s="221"/>
      <c r="T85" s="222"/>
      <c r="AT85" s="223" t="s">
        <v>186</v>
      </c>
      <c r="AU85" s="223" t="s">
        <v>160</v>
      </c>
      <c r="AV85" s="12" t="s">
        <v>85</v>
      </c>
      <c r="AW85" s="12" t="s">
        <v>38</v>
      </c>
      <c r="AX85" s="12" t="s">
        <v>75</v>
      </c>
      <c r="AY85" s="223" t="s">
        <v>147</v>
      </c>
    </row>
    <row r="86" spans="2:65" s="1" customFormat="1" ht="16.5" customHeight="1">
      <c r="B86" s="39"/>
      <c r="C86" s="190" t="s">
        <v>85</v>
      </c>
      <c r="D86" s="190" t="s">
        <v>150</v>
      </c>
      <c r="E86" s="191" t="s">
        <v>391</v>
      </c>
      <c r="F86" s="192" t="s">
        <v>392</v>
      </c>
      <c r="G86" s="193" t="s">
        <v>268</v>
      </c>
      <c r="H86" s="194">
        <v>246.5</v>
      </c>
      <c r="I86" s="195"/>
      <c r="J86" s="196">
        <f>ROUND(I86*H86,2)</f>
        <v>0</v>
      </c>
      <c r="K86" s="192" t="s">
        <v>21</v>
      </c>
      <c r="L86" s="59"/>
      <c r="M86" s="197" t="s">
        <v>21</v>
      </c>
      <c r="N86" s="198" t="s">
        <v>46</v>
      </c>
      <c r="O86" s="40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2" t="s">
        <v>166</v>
      </c>
      <c r="AT86" s="22" t="s">
        <v>150</v>
      </c>
      <c r="AU86" s="22" t="s">
        <v>160</v>
      </c>
      <c r="AY86" s="22" t="s">
        <v>147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2" t="s">
        <v>83</v>
      </c>
      <c r="BK86" s="201">
        <f>ROUND(I86*H86,2)</f>
        <v>0</v>
      </c>
      <c r="BL86" s="22" t="s">
        <v>166</v>
      </c>
      <c r="BM86" s="22" t="s">
        <v>393</v>
      </c>
    </row>
    <row r="87" spans="2:65" s="11" customFormat="1">
      <c r="B87" s="202"/>
      <c r="C87" s="203"/>
      <c r="D87" s="204" t="s">
        <v>186</v>
      </c>
      <c r="E87" s="205" t="s">
        <v>21</v>
      </c>
      <c r="F87" s="206" t="s">
        <v>389</v>
      </c>
      <c r="G87" s="203"/>
      <c r="H87" s="205" t="s">
        <v>21</v>
      </c>
      <c r="I87" s="207"/>
      <c r="J87" s="203"/>
      <c r="K87" s="203"/>
      <c r="L87" s="208"/>
      <c r="M87" s="209"/>
      <c r="N87" s="210"/>
      <c r="O87" s="210"/>
      <c r="P87" s="210"/>
      <c r="Q87" s="210"/>
      <c r="R87" s="210"/>
      <c r="S87" s="210"/>
      <c r="T87" s="211"/>
      <c r="AT87" s="212" t="s">
        <v>186</v>
      </c>
      <c r="AU87" s="212" t="s">
        <v>160</v>
      </c>
      <c r="AV87" s="11" t="s">
        <v>83</v>
      </c>
      <c r="AW87" s="11" t="s">
        <v>38</v>
      </c>
      <c r="AX87" s="11" t="s">
        <v>75</v>
      </c>
      <c r="AY87" s="212" t="s">
        <v>147</v>
      </c>
    </row>
    <row r="88" spans="2:65" s="12" customFormat="1">
      <c r="B88" s="213"/>
      <c r="C88" s="214"/>
      <c r="D88" s="204" t="s">
        <v>186</v>
      </c>
      <c r="E88" s="215" t="s">
        <v>21</v>
      </c>
      <c r="F88" s="216" t="s">
        <v>390</v>
      </c>
      <c r="G88" s="214"/>
      <c r="H88" s="217">
        <v>246.5</v>
      </c>
      <c r="I88" s="218"/>
      <c r="J88" s="214"/>
      <c r="K88" s="214"/>
      <c r="L88" s="219"/>
      <c r="M88" s="220"/>
      <c r="N88" s="221"/>
      <c r="O88" s="221"/>
      <c r="P88" s="221"/>
      <c r="Q88" s="221"/>
      <c r="R88" s="221"/>
      <c r="S88" s="221"/>
      <c r="T88" s="222"/>
      <c r="AT88" s="223" t="s">
        <v>186</v>
      </c>
      <c r="AU88" s="223" t="s">
        <v>160</v>
      </c>
      <c r="AV88" s="12" t="s">
        <v>85</v>
      </c>
      <c r="AW88" s="12" t="s">
        <v>38</v>
      </c>
      <c r="AX88" s="12" t="s">
        <v>75</v>
      </c>
      <c r="AY88" s="223" t="s">
        <v>147</v>
      </c>
    </row>
    <row r="89" spans="2:65" s="1" customFormat="1" ht="25.5" customHeight="1">
      <c r="B89" s="39"/>
      <c r="C89" s="190" t="s">
        <v>160</v>
      </c>
      <c r="D89" s="190" t="s">
        <v>150</v>
      </c>
      <c r="E89" s="191" t="s">
        <v>394</v>
      </c>
      <c r="F89" s="192" t="s">
        <v>395</v>
      </c>
      <c r="G89" s="193" t="s">
        <v>312</v>
      </c>
      <c r="H89" s="194">
        <v>159.19999999999999</v>
      </c>
      <c r="I89" s="195"/>
      <c r="J89" s="196">
        <f>ROUND(I89*H89,2)</f>
        <v>0</v>
      </c>
      <c r="K89" s="192" t="s">
        <v>21</v>
      </c>
      <c r="L89" s="59"/>
      <c r="M89" s="197" t="s">
        <v>21</v>
      </c>
      <c r="N89" s="198" t="s">
        <v>46</v>
      </c>
      <c r="O89" s="40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2" t="s">
        <v>166</v>
      </c>
      <c r="AT89" s="22" t="s">
        <v>150</v>
      </c>
      <c r="AU89" s="22" t="s">
        <v>160</v>
      </c>
      <c r="AY89" s="22" t="s">
        <v>147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2" t="s">
        <v>83</v>
      </c>
      <c r="BK89" s="201">
        <f>ROUND(I89*H89,2)</f>
        <v>0</v>
      </c>
      <c r="BL89" s="22" t="s">
        <v>166</v>
      </c>
      <c r="BM89" s="22" t="s">
        <v>396</v>
      </c>
    </row>
    <row r="90" spans="2:65" s="11" customFormat="1">
      <c r="B90" s="202"/>
      <c r="C90" s="203"/>
      <c r="D90" s="204" t="s">
        <v>186</v>
      </c>
      <c r="E90" s="205" t="s">
        <v>21</v>
      </c>
      <c r="F90" s="206" t="s">
        <v>397</v>
      </c>
      <c r="G90" s="203"/>
      <c r="H90" s="205" t="s">
        <v>21</v>
      </c>
      <c r="I90" s="207"/>
      <c r="J90" s="203"/>
      <c r="K90" s="203"/>
      <c r="L90" s="208"/>
      <c r="M90" s="209"/>
      <c r="N90" s="210"/>
      <c r="O90" s="210"/>
      <c r="P90" s="210"/>
      <c r="Q90" s="210"/>
      <c r="R90" s="210"/>
      <c r="S90" s="210"/>
      <c r="T90" s="211"/>
      <c r="AT90" s="212" t="s">
        <v>186</v>
      </c>
      <c r="AU90" s="212" t="s">
        <v>160</v>
      </c>
      <c r="AV90" s="11" t="s">
        <v>83</v>
      </c>
      <c r="AW90" s="11" t="s">
        <v>38</v>
      </c>
      <c r="AX90" s="11" t="s">
        <v>75</v>
      </c>
      <c r="AY90" s="212" t="s">
        <v>147</v>
      </c>
    </row>
    <row r="91" spans="2:65" s="12" customFormat="1">
      <c r="B91" s="213"/>
      <c r="C91" s="214"/>
      <c r="D91" s="204" t="s">
        <v>186</v>
      </c>
      <c r="E91" s="215" t="s">
        <v>21</v>
      </c>
      <c r="F91" s="216" t="s">
        <v>398</v>
      </c>
      <c r="G91" s="214"/>
      <c r="H91" s="217">
        <v>159.19999999999999</v>
      </c>
      <c r="I91" s="218"/>
      <c r="J91" s="214"/>
      <c r="K91" s="214"/>
      <c r="L91" s="219"/>
      <c r="M91" s="220"/>
      <c r="N91" s="221"/>
      <c r="O91" s="221"/>
      <c r="P91" s="221"/>
      <c r="Q91" s="221"/>
      <c r="R91" s="221"/>
      <c r="S91" s="221"/>
      <c r="T91" s="222"/>
      <c r="AT91" s="223" t="s">
        <v>186</v>
      </c>
      <c r="AU91" s="223" t="s">
        <v>160</v>
      </c>
      <c r="AV91" s="12" t="s">
        <v>85</v>
      </c>
      <c r="AW91" s="12" t="s">
        <v>38</v>
      </c>
      <c r="AX91" s="12" t="s">
        <v>75</v>
      </c>
      <c r="AY91" s="223" t="s">
        <v>147</v>
      </c>
    </row>
    <row r="92" spans="2:65" s="1" customFormat="1" ht="16.5" customHeight="1">
      <c r="B92" s="39"/>
      <c r="C92" s="190" t="s">
        <v>166</v>
      </c>
      <c r="D92" s="190" t="s">
        <v>150</v>
      </c>
      <c r="E92" s="191" t="s">
        <v>399</v>
      </c>
      <c r="F92" s="192" t="s">
        <v>400</v>
      </c>
      <c r="G92" s="193" t="s">
        <v>268</v>
      </c>
      <c r="H92" s="194">
        <v>9.6</v>
      </c>
      <c r="I92" s="195"/>
      <c r="J92" s="196">
        <f>ROUND(I92*H92,2)</f>
        <v>0</v>
      </c>
      <c r="K92" s="192" t="s">
        <v>21</v>
      </c>
      <c r="L92" s="59"/>
      <c r="M92" s="197" t="s">
        <v>21</v>
      </c>
      <c r="N92" s="198" t="s">
        <v>46</v>
      </c>
      <c r="O92" s="40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2" t="s">
        <v>166</v>
      </c>
      <c r="AT92" s="22" t="s">
        <v>150</v>
      </c>
      <c r="AU92" s="22" t="s">
        <v>160</v>
      </c>
      <c r="AY92" s="22" t="s">
        <v>147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2" t="s">
        <v>83</v>
      </c>
      <c r="BK92" s="201">
        <f>ROUND(I92*H92,2)</f>
        <v>0</v>
      </c>
      <c r="BL92" s="22" t="s">
        <v>166</v>
      </c>
      <c r="BM92" s="22" t="s">
        <v>401</v>
      </c>
    </row>
    <row r="93" spans="2:65" s="11" customFormat="1">
      <c r="B93" s="202"/>
      <c r="C93" s="203"/>
      <c r="D93" s="204" t="s">
        <v>186</v>
      </c>
      <c r="E93" s="205" t="s">
        <v>21</v>
      </c>
      <c r="F93" s="206" t="s">
        <v>397</v>
      </c>
      <c r="G93" s="203"/>
      <c r="H93" s="205" t="s">
        <v>21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186</v>
      </c>
      <c r="AU93" s="212" t="s">
        <v>160</v>
      </c>
      <c r="AV93" s="11" t="s">
        <v>83</v>
      </c>
      <c r="AW93" s="11" t="s">
        <v>38</v>
      </c>
      <c r="AX93" s="11" t="s">
        <v>75</v>
      </c>
      <c r="AY93" s="212" t="s">
        <v>147</v>
      </c>
    </row>
    <row r="94" spans="2:65" s="12" customFormat="1">
      <c r="B94" s="213"/>
      <c r="C94" s="214"/>
      <c r="D94" s="204" t="s">
        <v>186</v>
      </c>
      <c r="E94" s="215" t="s">
        <v>21</v>
      </c>
      <c r="F94" s="216" t="s">
        <v>402</v>
      </c>
      <c r="G94" s="214"/>
      <c r="H94" s="217">
        <v>9.6</v>
      </c>
      <c r="I94" s="218"/>
      <c r="J94" s="214"/>
      <c r="K94" s="214"/>
      <c r="L94" s="219"/>
      <c r="M94" s="238"/>
      <c r="N94" s="239"/>
      <c r="O94" s="239"/>
      <c r="P94" s="239"/>
      <c r="Q94" s="239"/>
      <c r="R94" s="239"/>
      <c r="S94" s="239"/>
      <c r="T94" s="240"/>
      <c r="AT94" s="223" t="s">
        <v>186</v>
      </c>
      <c r="AU94" s="223" t="s">
        <v>160</v>
      </c>
      <c r="AV94" s="12" t="s">
        <v>85</v>
      </c>
      <c r="AW94" s="12" t="s">
        <v>38</v>
      </c>
      <c r="AX94" s="12" t="s">
        <v>75</v>
      </c>
      <c r="AY94" s="223" t="s">
        <v>147</v>
      </c>
    </row>
    <row r="95" spans="2:65" s="1" customFormat="1" ht="6.95" customHeight="1">
      <c r="B95" s="54"/>
      <c r="C95" s="55"/>
      <c r="D95" s="55"/>
      <c r="E95" s="55"/>
      <c r="F95" s="55"/>
      <c r="G95" s="55"/>
      <c r="H95" s="55"/>
      <c r="I95" s="137"/>
      <c r="J95" s="55"/>
      <c r="K95" s="55"/>
      <c r="L95" s="59"/>
    </row>
  </sheetData>
  <sheetProtection algorithmName="SHA-512" hashValue="8oUdYxyRQNTNap95Njpo7aoe6f5MyJylB4Pd11M0bEMwQf1+cA5WYTXAWNgXDKGiSIxEVcDDJ77MlQwxrJHvbg==" saltValue="3t5geyvpnR41E0HG+sRpZ7DDXPXsM5+tQdgOmvNBxTP97IO37rmv67nOwqC7yORsF4ZKa/zLXK5SL7HU31JeJQ==" spinCount="100000" sheet="1" objects="1" scenarios="1" formatColumns="0" formatRows="0" autoFilter="0"/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23</vt:i4>
      </vt:variant>
    </vt:vector>
  </HeadingPairs>
  <TitlesOfParts>
    <vt:vector size="40" baseType="lpstr">
      <vt:lpstr>Rekapitulace stavby</vt:lpstr>
      <vt:lpstr>List1</vt:lpstr>
      <vt:lpstr>List2</vt:lpstr>
      <vt:lpstr>List3</vt:lpstr>
      <vt:lpstr>List4</vt:lpstr>
      <vt:lpstr>List5</vt:lpstr>
      <vt:lpstr>SO 00 - Vedlejší a ostatn...</vt:lpstr>
      <vt:lpstr>SO 02 - Volejbalové hřiště</vt:lpstr>
      <vt:lpstr>SO 03 - Dopravní hřiště</vt:lpstr>
      <vt:lpstr>SO 04 - Běžecká dráha</vt:lpstr>
      <vt:lpstr>SO 05 - Workoutové hřiště...</vt:lpstr>
      <vt:lpstr>SO 06 - Rekonstrukce hřiš...</vt:lpstr>
      <vt:lpstr>SO 07 - Rekonstrukce hřiš...</vt:lpstr>
      <vt:lpstr>SO 08 - Doskočiště a dráh...</vt:lpstr>
      <vt:lpstr>SO 09 - Zpevněná přístupo...</vt:lpstr>
      <vt:lpstr>SO 10 - Umělé osvětlení s...</vt:lpstr>
      <vt:lpstr>Pokyny pro vyplnění</vt:lpstr>
      <vt:lpstr>'Rekapitulace stavby'!Názvy_tisku</vt:lpstr>
      <vt:lpstr>'SO 00 - Vedlejší a ostatn...'!Názvy_tisku</vt:lpstr>
      <vt:lpstr>'SO 02 - Volejbalové hřiště'!Názvy_tisku</vt:lpstr>
      <vt:lpstr>'SO 03 - Dopravní hřiště'!Názvy_tisku</vt:lpstr>
      <vt:lpstr>'SO 04 - Běžecká dráha'!Názvy_tisku</vt:lpstr>
      <vt:lpstr>'SO 05 - Workoutové hřiště...'!Názvy_tisku</vt:lpstr>
      <vt:lpstr>'SO 06 - Rekonstrukce hřiš...'!Názvy_tisku</vt:lpstr>
      <vt:lpstr>'SO 07 - Rekonstrukce hřiš...'!Názvy_tisku</vt:lpstr>
      <vt:lpstr>'SO 08 - Doskočiště a dráh...'!Názvy_tisku</vt:lpstr>
      <vt:lpstr>'SO 09 - Zpevněná přístupo...'!Názvy_tisku</vt:lpstr>
      <vt:lpstr>'SO 10 - Umělé osvětlení s...'!Názvy_tisku</vt:lpstr>
      <vt:lpstr>'Pokyny pro vyplnění'!Oblast_tisku</vt:lpstr>
      <vt:lpstr>'Rekapitulace stavby'!Oblast_tisku</vt:lpstr>
      <vt:lpstr>'SO 00 - Vedlejší a ostatn...'!Oblast_tisku</vt:lpstr>
      <vt:lpstr>'SO 02 - Volejbalové hřiště'!Oblast_tisku</vt:lpstr>
      <vt:lpstr>'SO 03 - Dopravní hřiště'!Oblast_tisku</vt:lpstr>
      <vt:lpstr>'SO 04 - Běžecká dráha'!Oblast_tisku</vt:lpstr>
      <vt:lpstr>'SO 05 - Workoutové hřiště...'!Oblast_tisku</vt:lpstr>
      <vt:lpstr>'SO 06 - Rekonstrukce hřiš...'!Oblast_tisku</vt:lpstr>
      <vt:lpstr>'SO 07 - Rekonstrukce hřiš...'!Oblast_tisku</vt:lpstr>
      <vt:lpstr>'SO 08 - Doskočiště a dráh...'!Oblast_tisku</vt:lpstr>
      <vt:lpstr>'SO 09 - Zpevněná přístupo...'!Oblast_tisku</vt:lpstr>
      <vt:lpstr>'SO 10 - Umělé osvětlení s...'!Oblast_tisku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AUTOCAD-PC\eva</dc:creator>
  <cp:lastModifiedBy>el</cp:lastModifiedBy>
  <cp:lastPrinted>2019-04-08T15:37:34Z</cp:lastPrinted>
  <dcterms:created xsi:type="dcterms:W3CDTF">2019-04-08T15:36:08Z</dcterms:created>
  <dcterms:modified xsi:type="dcterms:W3CDTF">2019-06-28T08:53:55Z</dcterms:modified>
</cp:coreProperties>
</file>