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Rekapitulace stavby" sheetId="1" r:id="rId1"/>
    <sheet name="A -  Výstavba chodníku, M..." sheetId="2" r:id="rId2"/>
  </sheets>
  <definedNames>
    <definedName name="_xlnm._FilterDatabase" localSheetId="1" hidden="1">'A -  Výstavba chodníku, M...'!$C$96:$K$411</definedName>
    <definedName name="_xlnm.Print_Titles" localSheetId="1">'A -  Výstavba chodníku, M...'!$96:$96</definedName>
    <definedName name="_xlnm.Print_Titles" localSheetId="0">'Rekapitulace stavby'!$52:$52</definedName>
    <definedName name="_xlnm.Print_Area" localSheetId="1">'A -  Výstavba chodníku, M...'!$C$4:$J$39,'A -  Výstavba chodníku, M...'!$C$45:$J$78,'A -  Výstavba chodníku, M...'!$C$84:$K$411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409" i="2"/>
  <c r="BH409" i="2"/>
  <c r="BG409" i="2"/>
  <c r="BF409" i="2"/>
  <c r="T409" i="2"/>
  <c r="R409" i="2"/>
  <c r="P409" i="2"/>
  <c r="BK409" i="2"/>
  <c r="J409" i="2"/>
  <c r="BE409" i="2"/>
  <c r="BI406" i="2"/>
  <c r="BH406" i="2"/>
  <c r="BG406" i="2"/>
  <c r="BF406" i="2"/>
  <c r="T406" i="2"/>
  <c r="R406" i="2"/>
  <c r="P406" i="2"/>
  <c r="BK406" i="2"/>
  <c r="J406" i="2"/>
  <c r="BE406" i="2"/>
  <c r="BI403" i="2"/>
  <c r="BH403" i="2"/>
  <c r="BG403" i="2"/>
  <c r="BF403" i="2"/>
  <c r="T403" i="2"/>
  <c r="R403" i="2"/>
  <c r="P403" i="2"/>
  <c r="BK403" i="2"/>
  <c r="J403" i="2"/>
  <c r="BE403" i="2"/>
  <c r="BI400" i="2"/>
  <c r="BH400" i="2"/>
  <c r="BG400" i="2"/>
  <c r="BF400" i="2"/>
  <c r="T400" i="2"/>
  <c r="R400" i="2"/>
  <c r="P400" i="2"/>
  <c r="BK400" i="2"/>
  <c r="J400" i="2"/>
  <c r="BE400" i="2"/>
  <c r="BI397" i="2"/>
  <c r="BH397" i="2"/>
  <c r="BG397" i="2"/>
  <c r="BF397" i="2"/>
  <c r="T397" i="2"/>
  <c r="R397" i="2"/>
  <c r="P397" i="2"/>
  <c r="BK397" i="2"/>
  <c r="J397" i="2"/>
  <c r="BE397" i="2"/>
  <c r="BI394" i="2"/>
  <c r="BH394" i="2"/>
  <c r="BG394" i="2"/>
  <c r="BF394" i="2"/>
  <c r="T394" i="2"/>
  <c r="R394" i="2"/>
  <c r="P394" i="2"/>
  <c r="BK394" i="2"/>
  <c r="J394" i="2"/>
  <c r="BE394" i="2"/>
  <c r="BI391" i="2"/>
  <c r="BH391" i="2"/>
  <c r="BG391" i="2"/>
  <c r="BF391" i="2"/>
  <c r="T391" i="2"/>
  <c r="R391" i="2"/>
  <c r="P391" i="2"/>
  <c r="BK391" i="2"/>
  <c r="J391" i="2"/>
  <c r="BE391" i="2"/>
  <c r="BI388" i="2"/>
  <c r="BH388" i="2"/>
  <c r="BG388" i="2"/>
  <c r="BF388" i="2"/>
  <c r="T388" i="2"/>
  <c r="T387" i="2"/>
  <c r="R388" i="2"/>
  <c r="R387" i="2"/>
  <c r="P388" i="2"/>
  <c r="P387" i="2"/>
  <c r="BK388" i="2"/>
  <c r="BK387" i="2"/>
  <c r="J387" i="2" s="1"/>
  <c r="J77" i="2" s="1"/>
  <c r="J388" i="2"/>
  <c r="BE388" i="2" s="1"/>
  <c r="BI384" i="2"/>
  <c r="BH384" i="2"/>
  <c r="BG384" i="2"/>
  <c r="BF384" i="2"/>
  <c r="T384" i="2"/>
  <c r="R384" i="2"/>
  <c r="P384" i="2"/>
  <c r="BK384" i="2"/>
  <c r="J384" i="2"/>
  <c r="BE384" i="2"/>
  <c r="BI381" i="2"/>
  <c r="BH381" i="2"/>
  <c r="BG381" i="2"/>
  <c r="BF381" i="2"/>
  <c r="T381" i="2"/>
  <c r="T380" i="2"/>
  <c r="R381" i="2"/>
  <c r="R380" i="2"/>
  <c r="P381" i="2"/>
  <c r="P380" i="2"/>
  <c r="BK381" i="2"/>
  <c r="BK380" i="2"/>
  <c r="J380" i="2" s="1"/>
  <c r="J76" i="2" s="1"/>
  <c r="J381" i="2"/>
  <c r="BE381" i="2" s="1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67" i="2"/>
  <c r="BH367" i="2"/>
  <c r="BG367" i="2"/>
  <c r="BF367" i="2"/>
  <c r="T367" i="2"/>
  <c r="R367" i="2"/>
  <c r="P367" i="2"/>
  <c r="BK367" i="2"/>
  <c r="J367" i="2"/>
  <c r="BE367" i="2"/>
  <c r="BI364" i="2"/>
  <c r="BH364" i="2"/>
  <c r="BG364" i="2"/>
  <c r="BF364" i="2"/>
  <c r="T364" i="2"/>
  <c r="R364" i="2"/>
  <c r="P364" i="2"/>
  <c r="BK364" i="2"/>
  <c r="J364" i="2"/>
  <c r="BE364" i="2"/>
  <c r="BI361" i="2"/>
  <c r="BH361" i="2"/>
  <c r="BG361" i="2"/>
  <c r="BF361" i="2"/>
  <c r="T361" i="2"/>
  <c r="R361" i="2"/>
  <c r="P361" i="2"/>
  <c r="BK361" i="2"/>
  <c r="J361" i="2"/>
  <c r="BE361" i="2"/>
  <c r="BI358" i="2"/>
  <c r="BH358" i="2"/>
  <c r="BG358" i="2"/>
  <c r="BF358" i="2"/>
  <c r="T358" i="2"/>
  <c r="R358" i="2"/>
  <c r="P358" i="2"/>
  <c r="BK358" i="2"/>
  <c r="J358" i="2"/>
  <c r="BE358" i="2"/>
  <c r="BI355" i="2"/>
  <c r="BH355" i="2"/>
  <c r="BG355" i="2"/>
  <c r="BF355" i="2"/>
  <c r="T355" i="2"/>
  <c r="R355" i="2"/>
  <c r="P355" i="2"/>
  <c r="BK355" i="2"/>
  <c r="J355" i="2"/>
  <c r="BE355" i="2"/>
  <c r="BI352" i="2"/>
  <c r="BH352" i="2"/>
  <c r="BG352" i="2"/>
  <c r="BF352" i="2"/>
  <c r="T352" i="2"/>
  <c r="R352" i="2"/>
  <c r="P352" i="2"/>
  <c r="BK352" i="2"/>
  <c r="J352" i="2"/>
  <c r="BE352" i="2"/>
  <c r="BI349" i="2"/>
  <c r="BH349" i="2"/>
  <c r="BG349" i="2"/>
  <c r="BF349" i="2"/>
  <c r="T349" i="2"/>
  <c r="R349" i="2"/>
  <c r="P349" i="2"/>
  <c r="BK349" i="2"/>
  <c r="J349" i="2"/>
  <c r="BE349" i="2"/>
  <c r="BI346" i="2"/>
  <c r="BH346" i="2"/>
  <c r="BG346" i="2"/>
  <c r="BF346" i="2"/>
  <c r="T346" i="2"/>
  <c r="R346" i="2"/>
  <c r="P346" i="2"/>
  <c r="BK346" i="2"/>
  <c r="J346" i="2"/>
  <c r="BE346" i="2"/>
  <c r="BI345" i="2"/>
  <c r="BH345" i="2"/>
  <c r="BG345" i="2"/>
  <c r="BF345" i="2"/>
  <c r="T345" i="2"/>
  <c r="R345" i="2"/>
  <c r="P345" i="2"/>
  <c r="BK345" i="2"/>
  <c r="J345" i="2"/>
  <c r="BE345" i="2"/>
  <c r="BI344" i="2"/>
  <c r="BH344" i="2"/>
  <c r="BG344" i="2"/>
  <c r="BF344" i="2"/>
  <c r="T344" i="2"/>
  <c r="R344" i="2"/>
  <c r="P344" i="2"/>
  <c r="BK344" i="2"/>
  <c r="J344" i="2"/>
  <c r="BE344" i="2"/>
  <c r="BI341" i="2"/>
  <c r="BH341" i="2"/>
  <c r="BG341" i="2"/>
  <c r="BF341" i="2"/>
  <c r="T341" i="2"/>
  <c r="T340" i="2"/>
  <c r="R341" i="2"/>
  <c r="R340" i="2"/>
  <c r="P341" i="2"/>
  <c r="P340" i="2"/>
  <c r="BK341" i="2"/>
  <c r="BK340" i="2"/>
  <c r="J340" i="2" s="1"/>
  <c r="J75" i="2" s="1"/>
  <c r="J341" i="2"/>
  <c r="BE341" i="2" s="1"/>
  <c r="BI337" i="2"/>
  <c r="BH337" i="2"/>
  <c r="BG337" i="2"/>
  <c r="BF337" i="2"/>
  <c r="T337" i="2"/>
  <c r="R337" i="2"/>
  <c r="P337" i="2"/>
  <c r="BK337" i="2"/>
  <c r="J337" i="2"/>
  <c r="BE337" i="2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T330" i="2"/>
  <c r="R331" i="2"/>
  <c r="R330" i="2"/>
  <c r="P331" i="2"/>
  <c r="P330" i="2"/>
  <c r="BK331" i="2"/>
  <c r="BK330" i="2"/>
  <c r="J330" i="2" s="1"/>
  <c r="J74" i="2" s="1"/>
  <c r="J331" i="2"/>
  <c r="BE331" i="2" s="1"/>
  <c r="BI327" i="2"/>
  <c r="BH327" i="2"/>
  <c r="BG327" i="2"/>
  <c r="BF327" i="2"/>
  <c r="T327" i="2"/>
  <c r="R327" i="2"/>
  <c r="P327" i="2"/>
  <c r="BK327" i="2"/>
  <c r="J327" i="2"/>
  <c r="BE327" i="2"/>
  <c r="BI324" i="2"/>
  <c r="BH324" i="2"/>
  <c r="BG324" i="2"/>
  <c r="BF324" i="2"/>
  <c r="T324" i="2"/>
  <c r="R324" i="2"/>
  <c r="P324" i="2"/>
  <c r="BK324" i="2"/>
  <c r="J324" i="2"/>
  <c r="BE324" i="2"/>
  <c r="BI321" i="2"/>
  <c r="BH321" i="2"/>
  <c r="BG321" i="2"/>
  <c r="BF321" i="2"/>
  <c r="T321" i="2"/>
  <c r="R321" i="2"/>
  <c r="P321" i="2"/>
  <c r="BK321" i="2"/>
  <c r="J321" i="2"/>
  <c r="BE321" i="2"/>
  <c r="BI318" i="2"/>
  <c r="BH318" i="2"/>
  <c r="BG318" i="2"/>
  <c r="BF318" i="2"/>
  <c r="T318" i="2"/>
  <c r="R318" i="2"/>
  <c r="P318" i="2"/>
  <c r="BK318" i="2"/>
  <c r="J318" i="2"/>
  <c r="BE318" i="2"/>
  <c r="BI311" i="2"/>
  <c r="BH311" i="2"/>
  <c r="BG311" i="2"/>
  <c r="BF311" i="2"/>
  <c r="T311" i="2"/>
  <c r="R311" i="2"/>
  <c r="P311" i="2"/>
  <c r="BK311" i="2"/>
  <c r="J311" i="2"/>
  <c r="BE311" i="2"/>
  <c r="BI304" i="2"/>
  <c r="BH304" i="2"/>
  <c r="BG304" i="2"/>
  <c r="BF304" i="2"/>
  <c r="T304" i="2"/>
  <c r="R304" i="2"/>
  <c r="P304" i="2"/>
  <c r="BK304" i="2"/>
  <c r="J304" i="2"/>
  <c r="BE304" i="2"/>
  <c r="BI301" i="2"/>
  <c r="BH301" i="2"/>
  <c r="BG301" i="2"/>
  <c r="BF301" i="2"/>
  <c r="T301" i="2"/>
  <c r="R301" i="2"/>
  <c r="P301" i="2"/>
  <c r="BK301" i="2"/>
  <c r="J301" i="2"/>
  <c r="BE301" i="2"/>
  <c r="BI298" i="2"/>
  <c r="BH298" i="2"/>
  <c r="BG298" i="2"/>
  <c r="BF298" i="2"/>
  <c r="T298" i="2"/>
  <c r="R298" i="2"/>
  <c r="P298" i="2"/>
  <c r="BK298" i="2"/>
  <c r="J298" i="2"/>
  <c r="BE298" i="2"/>
  <c r="BI290" i="2"/>
  <c r="BH290" i="2"/>
  <c r="BG290" i="2"/>
  <c r="BF290" i="2"/>
  <c r="T290" i="2"/>
  <c r="T289" i="2"/>
  <c r="T288" i="2" s="1"/>
  <c r="R290" i="2"/>
  <c r="R289" i="2" s="1"/>
  <c r="R288" i="2" s="1"/>
  <c r="P290" i="2"/>
  <c r="P289" i="2"/>
  <c r="P288" i="2" s="1"/>
  <c r="BK290" i="2"/>
  <c r="BK289" i="2" s="1"/>
  <c r="J290" i="2"/>
  <c r="BE290" i="2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5" i="2"/>
  <c r="BH285" i="2"/>
  <c r="BG285" i="2"/>
  <c r="BF285" i="2"/>
  <c r="T285" i="2"/>
  <c r="T284" i="2"/>
  <c r="R285" i="2"/>
  <c r="R284" i="2"/>
  <c r="P285" i="2"/>
  <c r="P284" i="2"/>
  <c r="BK285" i="2"/>
  <c r="BK284" i="2"/>
  <c r="J284" i="2" s="1"/>
  <c r="J71" i="2" s="1"/>
  <c r="J285" i="2"/>
  <c r="BE285" i="2" s="1"/>
  <c r="BI283" i="2"/>
  <c r="BH283" i="2"/>
  <c r="BG283" i="2"/>
  <c r="BF283" i="2"/>
  <c r="T283" i="2"/>
  <c r="T282" i="2"/>
  <c r="R283" i="2"/>
  <c r="R282" i="2"/>
  <c r="P283" i="2"/>
  <c r="P282" i="2"/>
  <c r="BK283" i="2"/>
  <c r="BK282" i="2"/>
  <c r="J282" i="2" s="1"/>
  <c r="J70" i="2" s="1"/>
  <c r="J283" i="2"/>
  <c r="BE283" i="2" s="1"/>
  <c r="BI281" i="2"/>
  <c r="BH281" i="2"/>
  <c r="BG281" i="2"/>
  <c r="BF281" i="2"/>
  <c r="T281" i="2"/>
  <c r="T280" i="2"/>
  <c r="R281" i="2"/>
  <c r="R280" i="2"/>
  <c r="P281" i="2"/>
  <c r="P280" i="2"/>
  <c r="BK281" i="2"/>
  <c r="BK280" i="2"/>
  <c r="J280" i="2" s="1"/>
  <c r="J69" i="2" s="1"/>
  <c r="J281" i="2"/>
  <c r="BE281" i="2" s="1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T276" i="2"/>
  <c r="T275" i="2" s="1"/>
  <c r="R276" i="2"/>
  <c r="R275" i="2" s="1"/>
  <c r="P276" i="2"/>
  <c r="P275" i="2" s="1"/>
  <c r="BK276" i="2"/>
  <c r="BK275" i="2" s="1"/>
  <c r="J275" i="2" s="1"/>
  <c r="J68" i="2" s="1"/>
  <c r="J276" i="2"/>
  <c r="BE276" i="2"/>
  <c r="BI272" i="2"/>
  <c r="BH272" i="2"/>
  <c r="BG272" i="2"/>
  <c r="BF272" i="2"/>
  <c r="T272" i="2"/>
  <c r="R272" i="2"/>
  <c r="P272" i="2"/>
  <c r="BK272" i="2"/>
  <c r="J272" i="2"/>
  <c r="BE272" i="2" s="1"/>
  <c r="BI269" i="2"/>
  <c r="BH269" i="2"/>
  <c r="BG269" i="2"/>
  <c r="BF269" i="2"/>
  <c r="T269" i="2"/>
  <c r="R269" i="2"/>
  <c r="P269" i="2"/>
  <c r="BK269" i="2"/>
  <c r="J269" i="2"/>
  <c r="BE269" i="2" s="1"/>
  <c r="BI266" i="2"/>
  <c r="BH266" i="2"/>
  <c r="BG266" i="2"/>
  <c r="BF266" i="2"/>
  <c r="T266" i="2"/>
  <c r="R266" i="2"/>
  <c r="P266" i="2"/>
  <c r="BK266" i="2"/>
  <c r="J266" i="2"/>
  <c r="BE266" i="2" s="1"/>
  <c r="BI263" i="2"/>
  <c r="BH263" i="2"/>
  <c r="BG263" i="2"/>
  <c r="BF263" i="2"/>
  <c r="T263" i="2"/>
  <c r="R263" i="2"/>
  <c r="P263" i="2"/>
  <c r="BK263" i="2"/>
  <c r="J263" i="2"/>
  <c r="BE263" i="2" s="1"/>
  <c r="BI260" i="2"/>
  <c r="BH260" i="2"/>
  <c r="BG260" i="2"/>
  <c r="BF260" i="2"/>
  <c r="T260" i="2"/>
  <c r="R260" i="2"/>
  <c r="P260" i="2"/>
  <c r="BK260" i="2"/>
  <c r="J260" i="2"/>
  <c r="BE260" i="2" s="1"/>
  <c r="BI257" i="2"/>
  <c r="BH257" i="2"/>
  <c r="BG257" i="2"/>
  <c r="BF257" i="2"/>
  <c r="T257" i="2"/>
  <c r="T256" i="2" s="1"/>
  <c r="R257" i="2"/>
  <c r="R256" i="2" s="1"/>
  <c r="P257" i="2"/>
  <c r="P256" i="2" s="1"/>
  <c r="BK257" i="2"/>
  <c r="BK256" i="2" s="1"/>
  <c r="J256" i="2" s="1"/>
  <c r="J67" i="2" s="1"/>
  <c r="J257" i="2"/>
  <c r="BE257" i="2"/>
  <c r="BI253" i="2"/>
  <c r="BH253" i="2"/>
  <c r="BG253" i="2"/>
  <c r="BF253" i="2"/>
  <c r="T253" i="2"/>
  <c r="R253" i="2"/>
  <c r="P253" i="2"/>
  <c r="BK253" i="2"/>
  <c r="J253" i="2"/>
  <c r="BE253" i="2" s="1"/>
  <c r="BI250" i="2"/>
  <c r="BH250" i="2"/>
  <c r="BG250" i="2"/>
  <c r="BF250" i="2"/>
  <c r="T250" i="2"/>
  <c r="R250" i="2"/>
  <c r="P250" i="2"/>
  <c r="BK250" i="2"/>
  <c r="J250" i="2"/>
  <c r="BE250" i="2" s="1"/>
  <c r="BI247" i="2"/>
  <c r="BH247" i="2"/>
  <c r="BG247" i="2"/>
  <c r="BF247" i="2"/>
  <c r="T247" i="2"/>
  <c r="R247" i="2"/>
  <c r="P247" i="2"/>
  <c r="BK247" i="2"/>
  <c r="J247" i="2"/>
  <c r="BE247" i="2" s="1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 s="1"/>
  <c r="BI238" i="2"/>
  <c r="BH238" i="2"/>
  <c r="BG238" i="2"/>
  <c r="BF238" i="2"/>
  <c r="T238" i="2"/>
  <c r="R238" i="2"/>
  <c r="P238" i="2"/>
  <c r="BK238" i="2"/>
  <c r="J238" i="2"/>
  <c r="BE238" i="2" s="1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T219" i="2" s="1"/>
  <c r="R220" i="2"/>
  <c r="R219" i="2" s="1"/>
  <c r="P220" i="2"/>
  <c r="P219" i="2" s="1"/>
  <c r="BK220" i="2"/>
  <c r="BK219" i="2" s="1"/>
  <c r="J219" i="2" s="1"/>
  <c r="J66" i="2" s="1"/>
  <c r="J220" i="2"/>
  <c r="BE220" i="2"/>
  <c r="BI216" i="2"/>
  <c r="BH216" i="2"/>
  <c r="BG216" i="2"/>
  <c r="BF216" i="2"/>
  <c r="T216" i="2"/>
  <c r="R216" i="2"/>
  <c r="P216" i="2"/>
  <c r="BK216" i="2"/>
  <c r="J216" i="2"/>
  <c r="BE216" i="2" s="1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T210" i="2"/>
  <c r="R210" i="2"/>
  <c r="P210" i="2"/>
  <c r="BK210" i="2"/>
  <c r="J210" i="2"/>
  <c r="BE210" i="2" s="1"/>
  <c r="BI207" i="2"/>
  <c r="BH207" i="2"/>
  <c r="BG207" i="2"/>
  <c r="BF207" i="2"/>
  <c r="T207" i="2"/>
  <c r="R207" i="2"/>
  <c r="P207" i="2"/>
  <c r="BK207" i="2"/>
  <c r="J207" i="2"/>
  <c r="BE207" i="2" s="1"/>
  <c r="BI204" i="2"/>
  <c r="BH204" i="2"/>
  <c r="BG204" i="2"/>
  <c r="BF204" i="2"/>
  <c r="T204" i="2"/>
  <c r="R204" i="2"/>
  <c r="P204" i="2"/>
  <c r="BK204" i="2"/>
  <c r="J204" i="2"/>
  <c r="BE204" i="2" s="1"/>
  <c r="BI201" i="2"/>
  <c r="BH201" i="2"/>
  <c r="BG201" i="2"/>
  <c r="BF201" i="2"/>
  <c r="T201" i="2"/>
  <c r="R201" i="2"/>
  <c r="P201" i="2"/>
  <c r="BK201" i="2"/>
  <c r="J201" i="2"/>
  <c r="BE201" i="2" s="1"/>
  <c r="BI198" i="2"/>
  <c r="BH198" i="2"/>
  <c r="BG198" i="2"/>
  <c r="BF198" i="2"/>
  <c r="T198" i="2"/>
  <c r="R198" i="2"/>
  <c r="P198" i="2"/>
  <c r="BK198" i="2"/>
  <c r="J198" i="2"/>
  <c r="BE198" i="2" s="1"/>
  <c r="BI195" i="2"/>
  <c r="BH195" i="2"/>
  <c r="BG195" i="2"/>
  <c r="BF195" i="2"/>
  <c r="T195" i="2"/>
  <c r="R195" i="2"/>
  <c r="P195" i="2"/>
  <c r="BK195" i="2"/>
  <c r="J195" i="2"/>
  <c r="BE195" i="2" s="1"/>
  <c r="BI192" i="2"/>
  <c r="BH192" i="2"/>
  <c r="BG192" i="2"/>
  <c r="BF192" i="2"/>
  <c r="T192" i="2"/>
  <c r="R192" i="2"/>
  <c r="P192" i="2"/>
  <c r="BK192" i="2"/>
  <c r="J192" i="2"/>
  <c r="BE192" i="2" s="1"/>
  <c r="BI189" i="2"/>
  <c r="BH189" i="2"/>
  <c r="BG189" i="2"/>
  <c r="BF189" i="2"/>
  <c r="T189" i="2"/>
  <c r="R189" i="2"/>
  <c r="P189" i="2"/>
  <c r="BK189" i="2"/>
  <c r="J189" i="2"/>
  <c r="BE189" i="2" s="1"/>
  <c r="BI180" i="2"/>
  <c r="BH180" i="2"/>
  <c r="BG180" i="2"/>
  <c r="BF180" i="2"/>
  <c r="T180" i="2"/>
  <c r="T179" i="2" s="1"/>
  <c r="R180" i="2"/>
  <c r="R179" i="2" s="1"/>
  <c r="P180" i="2"/>
  <c r="P179" i="2" s="1"/>
  <c r="BK180" i="2"/>
  <c r="BK179" i="2" s="1"/>
  <c r="J179" i="2" s="1"/>
  <c r="J65" i="2" s="1"/>
  <c r="J180" i="2"/>
  <c r="BE180" i="2"/>
  <c r="BI176" i="2"/>
  <c r="BH176" i="2"/>
  <c r="BG176" i="2"/>
  <c r="BF176" i="2"/>
  <c r="T176" i="2"/>
  <c r="R176" i="2"/>
  <c r="P176" i="2"/>
  <c r="BK176" i="2"/>
  <c r="J176" i="2"/>
  <c r="BE176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T169" i="2" s="1"/>
  <c r="R170" i="2"/>
  <c r="R169" i="2" s="1"/>
  <c r="P170" i="2"/>
  <c r="P169" i="2" s="1"/>
  <c r="BK170" i="2"/>
  <c r="BK169" i="2" s="1"/>
  <c r="J170" i="2"/>
  <c r="BE170" i="2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T156" i="2"/>
  <c r="R157" i="2"/>
  <c r="R156" i="2"/>
  <c r="P157" i="2"/>
  <c r="P156" i="2"/>
  <c r="BK157" i="2"/>
  <c r="BK156" i="2"/>
  <c r="J156" i="2" s="1"/>
  <c r="J63" i="2" s="1"/>
  <c r="J157" i="2"/>
  <c r="BE157" i="2" s="1"/>
  <c r="BI153" i="2"/>
  <c r="BH153" i="2"/>
  <c r="BG153" i="2"/>
  <c r="BF153" i="2"/>
  <c r="T153" i="2"/>
  <c r="R153" i="2"/>
  <c r="P153" i="2"/>
  <c r="BK153" i="2"/>
  <c r="J153" i="2"/>
  <c r="BE153" i="2"/>
  <c r="BI147" i="2"/>
  <c r="BH147" i="2"/>
  <c r="BG147" i="2"/>
  <c r="BF147" i="2"/>
  <c r="T147" i="2"/>
  <c r="R147" i="2"/>
  <c r="P147" i="2"/>
  <c r="BK147" i="2"/>
  <c r="J147" i="2"/>
  <c r="BE147" i="2"/>
  <c r="BI141" i="2"/>
  <c r="BH141" i="2"/>
  <c r="BG141" i="2"/>
  <c r="BF141" i="2"/>
  <c r="T141" i="2"/>
  <c r="R141" i="2"/>
  <c r="P141" i="2"/>
  <c r="BK141" i="2"/>
  <c r="J141" i="2"/>
  <c r="BE141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3" i="2"/>
  <c r="BH113" i="2"/>
  <c r="BG113" i="2"/>
  <c r="BF113" i="2"/>
  <c r="T113" i="2"/>
  <c r="R113" i="2"/>
  <c r="P113" i="2"/>
  <c r="BK113" i="2"/>
  <c r="J113" i="2"/>
  <c r="BE113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F37" i="2"/>
  <c r="BD55" i="1" s="1"/>
  <c r="BH101" i="2"/>
  <c r="F36" i="2" s="1"/>
  <c r="BC55" i="1" s="1"/>
  <c r="BG101" i="2"/>
  <c r="F35" i="2"/>
  <c r="BB55" i="1" s="1"/>
  <c r="BF101" i="2"/>
  <c r="J34" i="2" s="1"/>
  <c r="AW55" i="1" s="1"/>
  <c r="T101" i="2"/>
  <c r="T100" i="2"/>
  <c r="T99" i="2" s="1"/>
  <c r="T98" i="2" s="1"/>
  <c r="T97" i="2" s="1"/>
  <c r="R101" i="2"/>
  <c r="R100" i="2" s="1"/>
  <c r="R99" i="2" s="1"/>
  <c r="R98" i="2" s="1"/>
  <c r="R97" i="2" s="1"/>
  <c r="P101" i="2"/>
  <c r="P100" i="2"/>
  <c r="P99" i="2" s="1"/>
  <c r="P98" i="2" s="1"/>
  <c r="P97" i="2" s="1"/>
  <c r="AU55" i="1" s="1"/>
  <c r="BK101" i="2"/>
  <c r="BK100" i="2"/>
  <c r="J100" i="2" s="1"/>
  <c r="J62" i="2" s="1"/>
  <c r="J101" i="2"/>
  <c r="BE101" i="2"/>
  <c r="J33" i="2" s="1"/>
  <c r="AV55" i="1" s="1"/>
  <c r="F91" i="2"/>
  <c r="E89" i="2"/>
  <c r="F52" i="2"/>
  <c r="E50" i="2"/>
  <c r="J24" i="2"/>
  <c r="E24" i="2"/>
  <c r="J94" i="2" s="1"/>
  <c r="J23" i="2"/>
  <c r="J21" i="2"/>
  <c r="E21" i="2"/>
  <c r="J93" i="2"/>
  <c r="J54" i="2"/>
  <c r="J20" i="2"/>
  <c r="J18" i="2"/>
  <c r="E18" i="2"/>
  <c r="F94" i="2" s="1"/>
  <c r="J17" i="2"/>
  <c r="J15" i="2"/>
  <c r="E15" i="2"/>
  <c r="F93" i="2"/>
  <c r="F54" i="2"/>
  <c r="J14" i="2"/>
  <c r="J12" i="2"/>
  <c r="J91" i="2"/>
  <c r="J52" i="2"/>
  <c r="E7" i="2"/>
  <c r="E87" i="2" s="1"/>
  <c r="E48" i="2"/>
  <c r="BD54" i="1"/>
  <c r="W33" i="1"/>
  <c r="BC54" i="1"/>
  <c r="W32" i="1"/>
  <c r="BB54" i="1"/>
  <c r="W31" i="1"/>
  <c r="AY54" i="1"/>
  <c r="AX54" i="1"/>
  <c r="AU54" i="1"/>
  <c r="AS54" i="1"/>
  <c r="AT55" i="1"/>
  <c r="L50" i="1"/>
  <c r="AM50" i="1"/>
  <c r="AM49" i="1"/>
  <c r="L49" i="1"/>
  <c r="AM47" i="1"/>
  <c r="L47" i="1"/>
  <c r="L45" i="1"/>
  <c r="L44" i="1"/>
  <c r="J55" i="2" l="1"/>
  <c r="BK99" i="2"/>
  <c r="J169" i="2"/>
  <c r="J64" i="2" s="1"/>
  <c r="F55" i="2"/>
  <c r="J289" i="2"/>
  <c r="J73" i="2" s="1"/>
  <c r="BK288" i="2"/>
  <c r="J288" i="2" s="1"/>
  <c r="J72" i="2" s="1"/>
  <c r="F33" i="2"/>
  <c r="AZ55" i="1" s="1"/>
  <c r="AZ54" i="1" s="1"/>
  <c r="F34" i="2"/>
  <c r="BA55" i="1" s="1"/>
  <c r="BA54" i="1" s="1"/>
  <c r="W30" i="1" l="1"/>
  <c r="AW54" i="1"/>
  <c r="AK30" i="1" s="1"/>
  <c r="BK98" i="2"/>
  <c r="J99" i="2"/>
  <c r="J61" i="2" s="1"/>
  <c r="W29" i="1"/>
  <c r="AV54" i="1"/>
  <c r="AK29" i="1" l="1"/>
  <c r="AT54" i="1"/>
  <c r="BK97" i="2"/>
  <c r="J97" i="2" s="1"/>
  <c r="J98" i="2"/>
  <c r="J60" i="2" s="1"/>
  <c r="J59" i="2" l="1"/>
  <c r="J30" i="2"/>
  <c r="AG55" i="1" l="1"/>
  <c r="J39" i="2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<sst xmlns="http://schemas.openxmlformats.org/spreadsheetml/2006/main" count="3626" uniqueCount="495">
  <si>
    <t>Export Komplet</t>
  </si>
  <si>
    <t/>
  </si>
  <si>
    <t>2.0</t>
  </si>
  <si>
    <t>ZAMOK</t>
  </si>
  <si>
    <t>False</t>
  </si>
  <si>
    <t>{5fddb6a3-cfac-447e-91ca-09fa215d6686}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</si>
  <si>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</si>
  <si>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</si>
  <si>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</si>
  <si>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</si>
  <si>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</si>
  <si>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</si>
  <si>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</si>
  <si>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</si>
  <si>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061/19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</si>
  <si>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</si>
  <si>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</si>
  <si>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Výstavba chodníku, Městys Načeradec - ul. Lhotecká</t>
  </si>
  <si>
    <t>KSO:</t>
  </si>
  <si>
    <t>CC-CZ:</t>
  </si>
  <si>
    <t>Místo:</t>
  </si>
  <si>
    <t xml:space="preserve"> </t>
  </si>
  <si>
    <t>Datum:</t>
  </si>
  <si>
    <t>19. 5. 2019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</si>
  <si>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</si>
  <si>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</si>
  <si>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</si>
  <si>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</si>
  <si>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</si>
  <si>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</si>
  <si>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</si>
  <si>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</si>
  <si>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</si>
  <si>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</si>
  <si>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</si>
  <si>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</si>
  <si>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</si>
  <si>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</si>
  <si>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</si>
  <si>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</si>
  <si>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</si>
  <si>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</si>
  <si>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</si>
  <si>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</si>
  <si>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</si>
  <si>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</si>
  <si>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</si>
  <si>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</si>
  <si>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</si>
  <si>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</si>
  <si>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</si>
  <si>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</si>
  <si>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</si>
  <si>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</si>
  <si>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</si>
  <si>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</si>
  <si>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</si>
  <si>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</si>
  <si>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</si>
  <si>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</si>
  <si>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</si>
  <si>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</si>
  <si>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</si>
  <si>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</si>
  <si>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</si>
  <si>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</si>
  <si>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</si>
  <si>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</si>
  <si>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</si>
  <si>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</si>
  <si>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</si>
  <si>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</si>
  <si>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</si>
  <si>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 xml:space="preserve"> Výstavba chodníku, Městys Načeradec - ul. Lhotecká - 1.část</t>
  </si>
  <si>
    <t>STA</t>
  </si>
  <si>
    <t>1</t>
  </si>
  <si>
    <t>{c672888e-e5cf-475f-acdc-23f54c6e2970}</t>
  </si>
  <si>
    <t>2</t>
  </si>
  <si>
    <t>KRYCÍ LIST SOUPISU PRACÍ</t>
  </si>
  <si>
    <t>Objekt:</t>
  </si>
  <si>
    <t>A -  Výstavba chodníku, Městys Načeradec - ul. Lhotecká - 1.část</t>
  </si>
  <si>
    <t>REKAPITULACE ČLENĚNÍ SOUPISU PRACÍ</t>
  </si>
  <si>
    <t>Kód dílu - Popis</t>
  </si>
  <si>
    <t>Cena celkem [CZK]</t>
  </si>
  <si>
    <t>Náklady ze soupisu prací</t>
  </si>
  <si>
    <t>-1</t>
  </si>
  <si>
    <t>SO_01 - Chodník Lhotecká - 1.část</t>
  </si>
  <si>
    <t xml:space="preserve">    SO_01_01 - Stavební část chodníku</t>
  </si>
  <si>
    <t xml:space="preserve">      D1 - 001: Zemní práce</t>
  </si>
  <si>
    <t xml:space="preserve">      D2 - 002: Základy</t>
  </si>
  <si>
    <t xml:space="preserve">      D3 - 003: Svislé konstrukce</t>
  </si>
  <si>
    <t xml:space="preserve">      D4 - 005: Komunikace</t>
  </si>
  <si>
    <t xml:space="preserve">      D5 - 009: Ostatní konstrukce a práce</t>
  </si>
  <si>
    <t xml:space="preserve">      D6 - 099: Přesun hmot HSV</t>
  </si>
  <si>
    <t xml:space="preserve">      D7 - V01: Průzkumné, geodetické a projektové práce</t>
  </si>
  <si>
    <t xml:space="preserve">      D8 - V03: Zařízení staveniště</t>
  </si>
  <si>
    <t xml:space="preserve">      D9 - V04: Inženýrská činnost</t>
  </si>
  <si>
    <t xml:space="preserve">      D10 - VRN: Vedlejší rozpočtové náklady</t>
  </si>
  <si>
    <t xml:space="preserve">    SO_01_02 - Inženýrské sítě</t>
  </si>
  <si>
    <t xml:space="preserve">      D11 - 008: Trubní vedení</t>
  </si>
  <si>
    <t xml:space="preserve">      D12 - 740: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</si>
  <si>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</si>
  <si>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</si>
  <si>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</si>
  <si>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</si>
  <si>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</si>
  <si>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</si>
  <si>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</si>
  <si>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</si>
  <si>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</si>
  <si>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</si>
  <si>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</si>
  <si>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</si>
  <si>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</si>
  <si>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SO_01</t>
  </si>
  <si>
    <t>Chodník Lhotecká - 1.část</t>
  </si>
  <si>
    <t>ROZPOCET</t>
  </si>
  <si>
    <t>SO_01_01</t>
  </si>
  <si>
    <t>Stavební část chodníku</t>
  </si>
  <si>
    <t>D1</t>
  </si>
  <si>
    <t>001: Zemní práce</t>
  </si>
  <si>
    <t>K</t>
  </si>
  <si>
    <t>113106123/00</t>
  </si>
  <si>
    <t>Odstranění zpevněných ploch</t>
  </si>
  <si>
    <t>m2</t>
  </si>
  <si>
    <t>4</t>
  </si>
  <si>
    <t>3</t>
  </si>
  <si>
    <t>VV</t>
  </si>
  <si>
    <t>268/3</t>
  </si>
  <si>
    <t>Součet</t>
  </si>
  <si>
    <t>113107013/00</t>
  </si>
  <si>
    <t>Odstranění podkladu plochy do 15 m2 z kameniva těženého tl 300 mm při překopech inž sítí</t>
  </si>
  <si>
    <t>132201101/00</t>
  </si>
  <si>
    <t>Hloubení rýh š do 600 mm v hornině tř. 3 objemu do 100 m3</t>
  </si>
  <si>
    <t>m3</t>
  </si>
  <si>
    <t>6</t>
  </si>
  <si>
    <t>výkop pro základ opěrný zdi</t>
  </si>
  <si>
    <t>11,5*0,45*1,1</t>
  </si>
  <si>
    <t>16+výkop pro obrubníky</t>
  </si>
  <si>
    <t>(127,384+192)*0,15*0,2</t>
  </si>
  <si>
    <t>132201109/00</t>
  </si>
  <si>
    <t>Příplatek za lepivost k hloubení rýh š do 600 mm v hornině tř. 3</t>
  </si>
  <si>
    <t>8</t>
  </si>
  <si>
    <t>5</t>
  </si>
  <si>
    <t>132212101/00</t>
  </si>
  <si>
    <t>Hloubení rýh š do 600 mm ručním nebo pneum nářadím v soudržných horninách tř. 3</t>
  </si>
  <si>
    <t>10</t>
  </si>
  <si>
    <t>175101201/00</t>
  </si>
  <si>
    <t>Obsypání objektu nad přilehlým původním terénem sypaninou bez prohození, uloženou do 3 m</t>
  </si>
  <si>
    <t>12</t>
  </si>
  <si>
    <t>4,85</t>
  </si>
  <si>
    <t>7</t>
  </si>
  <si>
    <t>174101101/00</t>
  </si>
  <si>
    <t>Zásyp jam, šachet rýh nebo kolem objektů sypaninou se zhutněním</t>
  </si>
  <si>
    <t>14</t>
  </si>
  <si>
    <t>6,89</t>
  </si>
  <si>
    <t>174102102/00</t>
  </si>
  <si>
    <t>Zásyp v uzavřených prostorech do 30 m3 sypaninou se zhutněním při překopech inženýrských sítí</t>
  </si>
  <si>
    <t>16</t>
  </si>
  <si>
    <t>6,85</t>
  </si>
  <si>
    <t>9</t>
  </si>
  <si>
    <t>181102302/00</t>
  </si>
  <si>
    <t>Úprava pláně v zářezech se zhutněním</t>
  </si>
  <si>
    <t>18</t>
  </si>
  <si>
    <t>(35+18)*2,5+(28+1,7+7,5)*(2,5+4)/2</t>
  </si>
  <si>
    <t>181006121/00</t>
  </si>
  <si>
    <t>Rozprostření zemin tl vrstvy do 0,1 m schopných zúrodnění ve sklonu přes 1:5</t>
  </si>
  <si>
    <t>20</t>
  </si>
  <si>
    <t>11</t>
  </si>
  <si>
    <t>181111111/00</t>
  </si>
  <si>
    <t>Plošná úprava terénu do 500 m2 zemina tř 1 až 4 nerovnosti do 100 mm v rovinně a svahu do 1:5</t>
  </si>
  <si>
    <t>22</t>
  </si>
  <si>
    <t>181411131/00</t>
  </si>
  <si>
    <t>Založení parkového trávníku výsevem plochy do 1000 m2 v rovině a ve svahu do 1:5 - včetně dodávky osiva</t>
  </si>
  <si>
    <t>24</t>
  </si>
  <si>
    <t>13</t>
  </si>
  <si>
    <t>162601102/00</t>
  </si>
  <si>
    <t>Vodorovné přemístění do 5000 m výkopku/sypaniny z horniny tř. 1 až 4</t>
  </si>
  <si>
    <t>26</t>
  </si>
  <si>
    <t>167101101/00</t>
  </si>
  <si>
    <t>Nakládání výkopku z hornin tř. 1 až 4 do 100 m3</t>
  </si>
  <si>
    <t>28</t>
  </si>
  <si>
    <t>131201101/00</t>
  </si>
  <si>
    <t>Hloubení jam nezapažených v hornině tř. 3 objemu do 100 m3 - Odtěžení plochy pro nové chodníky</t>
  </si>
  <si>
    <t>30</t>
  </si>
  <si>
    <t>255,265*0,3</t>
  </si>
  <si>
    <t>D2</t>
  </si>
  <si>
    <t>002: Základy</t>
  </si>
  <si>
    <t>279113135/00</t>
  </si>
  <si>
    <t>Základová zeď tl do 400 mm z tvárnic ztraceného bednění včetně výplně z betonu tř. C 16/20</t>
  </si>
  <si>
    <t>32</t>
  </si>
  <si>
    <t>5,75</t>
  </si>
  <si>
    <t>274311125/00</t>
  </si>
  <si>
    <t>Základové pasy, prahy, věnce a ostruhy z betonu prostého C 16/20</t>
  </si>
  <si>
    <t>34</t>
  </si>
  <si>
    <t>2,78</t>
  </si>
  <si>
    <t>274362114/00</t>
  </si>
  <si>
    <t>Výztuž základových pasů ocel 10 505 D do 22 mm</t>
  </si>
  <si>
    <t>t</t>
  </si>
  <si>
    <t>36</t>
  </si>
  <si>
    <t>0,15</t>
  </si>
  <si>
    <t>213311113/00</t>
  </si>
  <si>
    <t>Polštáře zhutněné pod základy z kameniva drceného frakce 16 až 63 mm</t>
  </si>
  <si>
    <t>38</t>
  </si>
  <si>
    <t>0,52</t>
  </si>
  <si>
    <t>D3</t>
  </si>
  <si>
    <t>003: Svislé konstrukce</t>
  </si>
  <si>
    <t>311113134/00</t>
  </si>
  <si>
    <t>Nosná zeď tl do 300 mm z hladkých tvárnic ztraceného bednění včetně výplně z betonu tř. C 16/20</t>
  </si>
  <si>
    <t>40</t>
  </si>
  <si>
    <t>10,92</t>
  </si>
  <si>
    <t>348272515/00</t>
  </si>
  <si>
    <t>Plotová stříška pro zeď tl 295 mm z tvarovek hladkých nebo štípaných přírodních</t>
  </si>
  <si>
    <t>m</t>
  </si>
  <si>
    <t>42</t>
  </si>
  <si>
    <t>11,5</t>
  </si>
  <si>
    <t>003 009X7</t>
  </si>
  <si>
    <t>Dodávka a montáž ocelového zábradlí na opěrnou zeď včetně odrazové fošny</t>
  </si>
  <si>
    <t>44</t>
  </si>
  <si>
    <t>D4</t>
  </si>
  <si>
    <t>005: Komunikace</t>
  </si>
  <si>
    <t>596211210/00</t>
  </si>
  <si>
    <t>Kladení zámkové dlažby komunikací pro pěší tl 80 mm skupiny A pl do 50 m2</t>
  </si>
  <si>
    <t>46</t>
  </si>
  <si>
    <t>(35,224+3,296+17,926)*2</t>
  </si>
  <si>
    <t>2,1*2</t>
  </si>
  <si>
    <t>7,5*2,6</t>
  </si>
  <si>
    <t>37,395*2</t>
  </si>
  <si>
    <t>4,005*2</t>
  </si>
  <si>
    <t>(5+3,799)*2</t>
  </si>
  <si>
    <t>8,5*2,15</t>
  </si>
  <si>
    <t>596211214/00</t>
  </si>
  <si>
    <t>Příplatek za kombinaci dvou barev u kladení betonových dlažeb komunikací pro pěší tl 80 mm skupiny A</t>
  </si>
  <si>
    <t>48</t>
  </si>
  <si>
    <t>2*1+0,4*2+3*1+0,4*2+0,5*1+2*0,4+1,5*1+2*0,4+1,5*1+0,4*2+1,764*1+2*0,4+1,5*1+1,88*0,4</t>
  </si>
  <si>
    <t>566501111/00</t>
  </si>
  <si>
    <t>Úprava krytu z kameniva drceného pro nový kryt s doplněním kameniva drceného do 0,10 m3/m2</t>
  </si>
  <si>
    <t>50</t>
  </si>
  <si>
    <t>38,5</t>
  </si>
  <si>
    <t>566901134/00</t>
  </si>
  <si>
    <t>Vyspravení podkladu po překopech ing sítí plochy do 15 m2 štěrkodrtí tl. 250 mm - Změna povrchu pro zpomalení dopravy</t>
  </si>
  <si>
    <t>52</t>
  </si>
  <si>
    <t>566901144/00</t>
  </si>
  <si>
    <t>Vyspravení podkladu po překopech ing sítí plochy do 15 m2 kamenivem hrubým drceným tl. 250 mm - Změna povrchu pro zpomalení dopravy</t>
  </si>
  <si>
    <t>54</t>
  </si>
  <si>
    <t>591141111/00</t>
  </si>
  <si>
    <t>Kladení dlažby z kostek velkých z kamene na MC tl 50 mm - Změna povrchu pro zpomalení dopravy</t>
  </si>
  <si>
    <t>56</t>
  </si>
  <si>
    <t>567122114/00</t>
  </si>
  <si>
    <t>Podklad ze směsi stmelené cementem SC C 8/10 (KSC I) tl 150 mm - Změna povrchu pro zpomalení dopravy</t>
  </si>
  <si>
    <t>58</t>
  </si>
  <si>
    <t>599141111/00</t>
  </si>
  <si>
    <t>Vyplnění spár mezi silničními dílci živičnou zálivkou</t>
  </si>
  <si>
    <t>60</t>
  </si>
  <si>
    <t>36+18+3+38+10</t>
  </si>
  <si>
    <t>005 009X5</t>
  </si>
  <si>
    <t>Dodávka betonové zámkové dlažby tl. 80mm</t>
  </si>
  <si>
    <t>62</t>
  </si>
  <si>
    <t>255,265*1,05</t>
  </si>
  <si>
    <t>005 009X6</t>
  </si>
  <si>
    <t>Dodávka betonové zámkové dlažby tl. 80mm- brokovaná</t>
  </si>
  <si>
    <t>64</t>
  </si>
  <si>
    <t>17,316*1,05</t>
  </si>
  <si>
    <t>572263111/00</t>
  </si>
  <si>
    <t>Provizorní vyspravení neupravených výtluků studenou asfaltovou směsí - Doplnění komunikace k novému obrubníku</t>
  </si>
  <si>
    <t>66</t>
  </si>
  <si>
    <t>3,62/3</t>
  </si>
  <si>
    <t>D5</t>
  </si>
  <si>
    <t>009: Ostatní konstrukce a práce</t>
  </si>
  <si>
    <t>916131113/00</t>
  </si>
  <si>
    <t>Osazení silničního obrubníku betonového ležatého s boční opěrou do lože z betonu prostého</t>
  </si>
  <si>
    <t>68</t>
  </si>
  <si>
    <t>2*8</t>
  </si>
  <si>
    <t>916131213/00</t>
  </si>
  <si>
    <t>Osazení silničního obrubníku betonového stojatého s boční opěrou do lože z betonu prostého</t>
  </si>
  <si>
    <t>70</t>
  </si>
  <si>
    <t>37,395+17,926+2+35,224+7,54+5+3,799+8,5+10</t>
  </si>
  <si>
    <t>916331112/00</t>
  </si>
  <si>
    <t>Osazení zahradního obrubníku betonového do lože z betonu s boční opěrou</t>
  </si>
  <si>
    <t>72</t>
  </si>
  <si>
    <t>37,395+7,5-2+4,088+4,005+28,102+17,926*2+1*2+35,224*2-2+2,5+4,11</t>
  </si>
  <si>
    <t>919735115/00</t>
  </si>
  <si>
    <t>Řezání stávajícího živičného krytu hl do 250 mm</t>
  </si>
  <si>
    <t>74</t>
  </si>
  <si>
    <t>16+127,384</t>
  </si>
  <si>
    <t>919112233/00</t>
  </si>
  <si>
    <t>Řezání spár pro vytvoření komůrky š 20 mm hl 40 mm pro těsnící zálivku v živičném krytu</t>
  </si>
  <si>
    <t>76</t>
  </si>
  <si>
    <t>915331111/00</t>
  </si>
  <si>
    <t>Předformátované vodorovné dopravní značení čára šířky 12 cm</t>
  </si>
  <si>
    <t>78</t>
  </si>
  <si>
    <t>915321111/00</t>
  </si>
  <si>
    <t>Předformátované vodorovné dopravní značení přechod pro chodce</t>
  </si>
  <si>
    <t>80</t>
  </si>
  <si>
    <t>23,4</t>
  </si>
  <si>
    <t>914111121/00</t>
  </si>
  <si>
    <t>Montáž svislé dopravní značky do velikosti 2 m2 objímkami na sloupek nebo konzolu - včetně dodávky značky</t>
  </si>
  <si>
    <t>kus</t>
  </si>
  <si>
    <t>82</t>
  </si>
  <si>
    <t>2+2</t>
  </si>
  <si>
    <t>009 008X1</t>
  </si>
  <si>
    <t>Provedený základu pro svislé dopravní značky</t>
  </si>
  <si>
    <t>86</t>
  </si>
  <si>
    <t>914511112/00</t>
  </si>
  <si>
    <t>Montáž sloupku dopravních značek délky do 3,5 m s betonovým základem a patkou - včetně dodávky</t>
  </si>
  <si>
    <t>84</t>
  </si>
  <si>
    <t>009 008X2</t>
  </si>
  <si>
    <t>Dodávka betonového silničního obubníku</t>
  </si>
  <si>
    <t>88</t>
  </si>
  <si>
    <t>009 008X3</t>
  </si>
  <si>
    <t>Dodávka ležatého nebo sníženého silničního obrubníku</t>
  </si>
  <si>
    <t>90</t>
  </si>
  <si>
    <t>009 008X4</t>
  </si>
  <si>
    <t>Dodávka zahradního obrubníku</t>
  </si>
  <si>
    <t>92</t>
  </si>
  <si>
    <t>D6</t>
  </si>
  <si>
    <t>099: Přesun hmot HSV</t>
  </si>
  <si>
    <t>997002611/00</t>
  </si>
  <si>
    <t>Nakládání suti a vybouraných hmot</t>
  </si>
  <si>
    <t>94</t>
  </si>
  <si>
    <t>67,893</t>
  </si>
  <si>
    <t>997013501/00</t>
  </si>
  <si>
    <t>Odvoz suti a vybouraných hmot na skládku nebo meziskládku do 1 km se složením</t>
  </si>
  <si>
    <t>96</t>
  </si>
  <si>
    <t>997013509/00</t>
  </si>
  <si>
    <t>Příplatek k odvozu suti a vybouraných hmot na skládku ZKD 1 km přes 1 km</t>
  </si>
  <si>
    <t>98</t>
  </si>
  <si>
    <t>67,893*10</t>
  </si>
  <si>
    <t>100</t>
  </si>
  <si>
    <t>997013801/00</t>
  </si>
  <si>
    <t>Poplatek za uložení stavebního betonového odpadu na skládce (skládkovné)</t>
  </si>
  <si>
    <t>102</t>
  </si>
  <si>
    <t>998223011/00</t>
  </si>
  <si>
    <t>Přesun hmot pro pozemní komunikace s krytem dlážděným</t>
  </si>
  <si>
    <t>104</t>
  </si>
  <si>
    <t>438,179/3</t>
  </si>
  <si>
    <t>D7</t>
  </si>
  <si>
    <t>V01: Průzkumné, geodetické a projektové práce</t>
  </si>
  <si>
    <t>012103000</t>
  </si>
  <si>
    <t>Geodetické práce před výstavbou</t>
  </si>
  <si>
    <t>soub</t>
  </si>
  <si>
    <t>106</t>
  </si>
  <si>
    <t>012203000</t>
  </si>
  <si>
    <t>Geodetické práce při provádění stavby</t>
  </si>
  <si>
    <t>108</t>
  </si>
  <si>
    <t>012303000</t>
  </si>
  <si>
    <t>Geodetické práce po výstavbě</t>
  </si>
  <si>
    <t>110</t>
  </si>
  <si>
    <t>013254000</t>
  </si>
  <si>
    <t>Dokumentace skutečného provedení stavby</t>
  </si>
  <si>
    <t>112</t>
  </si>
  <si>
    <t>D8</t>
  </si>
  <si>
    <t>V03: Zařízení staveniště</t>
  </si>
  <si>
    <t>034403000</t>
  </si>
  <si>
    <t>Dopravní značení na staveništi</t>
  </si>
  <si>
    <t>114</t>
  </si>
  <si>
    <t>D9</t>
  </si>
  <si>
    <t>V04: Inženýrská činnost</t>
  </si>
  <si>
    <t>043134000</t>
  </si>
  <si>
    <t>Zkoušky zatěžovací</t>
  </si>
  <si>
    <t>116</t>
  </si>
  <si>
    <t>D10</t>
  </si>
  <si>
    <t>VRN: Vedlejší rozpočtové náklady</t>
  </si>
  <si>
    <t>04</t>
  </si>
  <si>
    <t>Mimostaveništní doprava</t>
  </si>
  <si>
    <t>%</t>
  </si>
  <si>
    <t>118</t>
  </si>
  <si>
    <t>07</t>
  </si>
  <si>
    <t>Zařízení staveniště</t>
  </si>
  <si>
    <t>120</t>
  </si>
  <si>
    <t>Silniční provoz</t>
  </si>
  <si>
    <t>122</t>
  </si>
  <si>
    <t>SO_01_02</t>
  </si>
  <si>
    <t>Inženýrské sítě</t>
  </si>
  <si>
    <t>132101101/00</t>
  </si>
  <si>
    <t>Hloubení rýh šířky do 600 mm v hornině tř. 1 a 2 objemu do 100 m3</t>
  </si>
  <si>
    <t>124</t>
  </si>
  <si>
    <t xml:space="preserve"> Výkop pro veřejné osvětlení</t>
  </si>
  <si>
    <t>20*0,35*1,25+6*0,36*0,6</t>
  </si>
  <si>
    <t>výkop pro základ</t>
  </si>
  <si>
    <t>0,5*0,5*1*4</t>
  </si>
  <si>
    <t xml:space="preserve"> výkopy pro napojení kabelu do VO</t>
  </si>
  <si>
    <t>175102101/00</t>
  </si>
  <si>
    <t>Obsypání potrubí při překopech inž sítí ručně objem do 10 m3 z hor tř. 1 až 4</t>
  </si>
  <si>
    <t>126</t>
  </si>
  <si>
    <t>38,6</t>
  </si>
  <si>
    <t>175102109/00</t>
  </si>
  <si>
    <t>Příplatek k obsypání potrubí při překopech inž sítí objemu do 10 m3 za prohození sypaniny</t>
  </si>
  <si>
    <t>128</t>
  </si>
  <si>
    <t>130</t>
  </si>
  <si>
    <t xml:space="preserve"> výkop pro kanalizaci DN 300</t>
  </si>
  <si>
    <t>62*0,6*1,2</t>
  </si>
  <si>
    <t xml:space="preserve"> výkop pro kanalizaci DN 200</t>
  </si>
  <si>
    <t xml:space="preserve"> Výkop pro vpustě</t>
  </si>
  <si>
    <t>(1,2*1,2*1,1)*5</t>
  </si>
  <si>
    <t>132</t>
  </si>
  <si>
    <t>134</t>
  </si>
  <si>
    <t>28,45/3</t>
  </si>
  <si>
    <t>136</t>
  </si>
  <si>
    <t>1,5*4*9</t>
  </si>
  <si>
    <t>138</t>
  </si>
  <si>
    <t>38,6/3</t>
  </si>
  <si>
    <t>140</t>
  </si>
  <si>
    <t>566901124/00</t>
  </si>
  <si>
    <t>Vyspravení podkladu po překopech ing sítí plochy do 15 m2 štěrkopískem tl. 250 mm - Oprava komunikace po položení VO u přechodů</t>
  </si>
  <si>
    <t>142</t>
  </si>
  <si>
    <t>566901161/00</t>
  </si>
  <si>
    <t>Vyspravení podkladu po překopech ing sítí plochy do 15 m2 obalovaným kamenivem ACP (OK) tl. 100 mm - Oprava komunikace po položení VO u přechodů</t>
  </si>
  <si>
    <t>144</t>
  </si>
  <si>
    <t>572340111/00</t>
  </si>
  <si>
    <t>Vyspravení krytu komunikací po překopech plochy do 15 m2 asfaltovým betonem ACO (AB) tl 50 mm - Oprava komunikace po položení VO u přechodů</t>
  </si>
  <si>
    <t>146</t>
  </si>
  <si>
    <t>D11</t>
  </si>
  <si>
    <t>008: Trubní vedení</t>
  </si>
  <si>
    <t>871375251/00</t>
  </si>
  <si>
    <t>Kanalizační potrubí z tvrdého PVC vícevrstvé tuhost třídy ULTRA RIB 300</t>
  </si>
  <si>
    <t>148</t>
  </si>
  <si>
    <t>871315221/00</t>
  </si>
  <si>
    <t>Kanalizační potrubí z tvrdého PVC jednovrstvé tuhost třídy SN8 DN 160</t>
  </si>
  <si>
    <t>150</t>
  </si>
  <si>
    <t>871355241/00</t>
  </si>
  <si>
    <t>Kanalizační potrubí z tvrdého PVC vícevrstvé tuhost třídy SN12 DN 200</t>
  </si>
  <si>
    <t>152</t>
  </si>
  <si>
    <t>894411311/00</t>
  </si>
  <si>
    <t>Osazení železobetonových dílců pro šachty skruží rovných</t>
  </si>
  <si>
    <t>154</t>
  </si>
  <si>
    <t>894412411/00</t>
  </si>
  <si>
    <t>Osazení železobetonových dílců pro šachty skruží přechodových</t>
  </si>
  <si>
    <t>156</t>
  </si>
  <si>
    <t>894201121/00</t>
  </si>
  <si>
    <t>Dno šachet tl nad 200 mm z prostého betonu bez zvýšených nároků na prostředí tř. C 25/30</t>
  </si>
  <si>
    <t>158</t>
  </si>
  <si>
    <t>008 009X8</t>
  </si>
  <si>
    <t>Dodávka skruží- rovných, průměr 1000mm</t>
  </si>
  <si>
    <t>160</t>
  </si>
  <si>
    <t>008 009X9</t>
  </si>
  <si>
    <t>Dodávka přechodových skruží</t>
  </si>
  <si>
    <t>162</t>
  </si>
  <si>
    <t>008 009X10</t>
  </si>
  <si>
    <t>Dodávka poklopu tř. D400</t>
  </si>
  <si>
    <t>164</t>
  </si>
  <si>
    <t>899102111/00</t>
  </si>
  <si>
    <t>Osazení poklopů litinových nebo ocelových včetně rámů hmotnosti nad 50 do 100 kg</t>
  </si>
  <si>
    <t>166</t>
  </si>
  <si>
    <t>008 009X11</t>
  </si>
  <si>
    <t>Napojení kanalizačního potrubí na stávající</t>
  </si>
  <si>
    <t>168</t>
  </si>
  <si>
    <t>008 009X12</t>
  </si>
  <si>
    <t>Nové česle velikosti 800/600mm</t>
  </si>
  <si>
    <t>soubor</t>
  </si>
  <si>
    <t>170</t>
  </si>
  <si>
    <t>008 009X13</t>
  </si>
  <si>
    <t>Prodloužení propustku DN 400</t>
  </si>
  <si>
    <t>172</t>
  </si>
  <si>
    <t>9,5</t>
  </si>
  <si>
    <t>895941111/00</t>
  </si>
  <si>
    <t>Zřízení vpusti kanalizační uliční z betonových dílců typ UV-50 normální</t>
  </si>
  <si>
    <t>174</t>
  </si>
  <si>
    <t>008 009X20</t>
  </si>
  <si>
    <t>Dodávka uličních vpustí včetně poklopu</t>
  </si>
  <si>
    <t>176</t>
  </si>
  <si>
    <t>998276101/00</t>
  </si>
  <si>
    <t>Přesun hmot pro trubní vedení z trub z plastických hmot otevřený výkop</t>
  </si>
  <si>
    <t>178</t>
  </si>
  <si>
    <t>37,259/3</t>
  </si>
  <si>
    <t>998276124/00</t>
  </si>
  <si>
    <t>Příplatek k přesunu hmot pro trubní vedení z trub z plastických hmot za zvětšený přesun do 500 m</t>
  </si>
  <si>
    <t>180</t>
  </si>
  <si>
    <t>D12</t>
  </si>
  <si>
    <t>740: Silnoproud</t>
  </si>
  <si>
    <t>741123018/00</t>
  </si>
  <si>
    <t>Montáž kabel Al plný kulatý žíla 4x10 až 16 mm2 uložený pod omítku (AYKY) - Včetně dodávky kabelu</t>
  </si>
  <si>
    <t>182</t>
  </si>
  <si>
    <t>22+4</t>
  </si>
  <si>
    <t>741110053/00</t>
  </si>
  <si>
    <t>Montáž trubka plastová ohebná D přes 35 mm uložená volně - včetně dodávky chráničky DN 40mm</t>
  </si>
  <si>
    <t>184</t>
  </si>
  <si>
    <t>740 009X14</t>
  </si>
  <si>
    <t>Stožár veřejného osvětlení včetně svítidla</t>
  </si>
  <si>
    <t>186</t>
  </si>
  <si>
    <t>740 009X15</t>
  </si>
  <si>
    <t>Betonový základ vel. 500x500x1000mm</t>
  </si>
  <si>
    <t>188</t>
  </si>
  <si>
    <t>740 009X16</t>
  </si>
  <si>
    <t>Zemnící drát VO</t>
  </si>
  <si>
    <t>190</t>
  </si>
  <si>
    <t>740 009X17</t>
  </si>
  <si>
    <t>Revize Elektroinstalace</t>
  </si>
  <si>
    <t>192</t>
  </si>
  <si>
    <t>740 009X18</t>
  </si>
  <si>
    <t>Zprovoznění elektroinstalace</t>
  </si>
  <si>
    <t>194</t>
  </si>
  <si>
    <t>740 009X19</t>
  </si>
  <si>
    <t>Napojení na inženýrskou sít</t>
  </si>
  <si>
    <t>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</si>
</sst>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3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28"/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0"/>
      <c r="AQ5" s="20"/>
      <c r="AR5" s="18"/>
      <c r="BE5" s="220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0"/>
      <c r="AQ6" s="20"/>
      <c r="AR6" s="18"/>
      <c r="BE6" s="221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1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1"/>
      <c r="BS8" s="15" t="s">
        <v>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1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1"/>
      <c r="BS10" s="15" t="s">
        <v>6</v>
      </c>
    </row>
    <row r="11" spans="1:74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21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1"/>
      <c r="BS12" s="15" t="s">
        <v>6</v>
      </c>
    </row>
    <row r="13" spans="1:74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21"/>
      <c r="BS13" s="15" t="s">
        <v>6</v>
      </c>
    </row>
    <row r="14" spans="1:74" ht="11.25">
      <c r="B14" s="19"/>
      <c r="C14" s="20"/>
      <c r="D14" s="20"/>
      <c r="E14" s="253" t="s">
        <v>28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21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1"/>
      <c r="BS15" s="15" t="s">
        <v>4</v>
      </c>
    </row>
    <row r="16" spans="1:74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1"/>
      <c r="BS16" s="15" t="s">
        <v>4</v>
      </c>
    </row>
    <row r="17" spans="2:7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21"/>
      <c r="BS17" s="15" t="s">
        <v>30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1"/>
      <c r="BS18" s="15" t="s">
        <v>6</v>
      </c>
    </row>
    <row r="19" spans="2:7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1"/>
      <c r="BS19" s="15" t="s">
        <v>6</v>
      </c>
    </row>
    <row r="20" spans="2:7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21"/>
      <c r="BS20" s="15" t="s">
        <v>30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1"/>
    </row>
    <row r="22" spans="2:7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1"/>
    </row>
    <row r="23" spans="2:71" ht="16.5" customHeight="1">
      <c r="B23" s="19"/>
      <c r="C23" s="20"/>
      <c r="D23" s="20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0"/>
      <c r="AP23" s="20"/>
      <c r="AQ23" s="20"/>
      <c r="AR23" s="18"/>
      <c r="BE23" s="221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1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1"/>
    </row>
    <row r="26" spans="2:71" s="1" customFormat="1" ht="25.9" customHeight="1"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2">
        <f>ROUND(AG54,2)</f>
        <v>0</v>
      </c>
      <c r="AL26" s="223"/>
      <c r="AM26" s="223"/>
      <c r="AN26" s="223"/>
      <c r="AO26" s="223"/>
      <c r="AP26" s="33"/>
      <c r="AQ26" s="33"/>
      <c r="AR26" s="36"/>
      <c r="BE26" s="221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1"/>
    </row>
    <row r="28" spans="2:71" s="1" customFormat="1" ht="11.2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34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35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36</v>
      </c>
      <c r="AL28" s="256"/>
      <c r="AM28" s="256"/>
      <c r="AN28" s="256"/>
      <c r="AO28" s="256"/>
      <c r="AP28" s="33"/>
      <c r="AQ28" s="33"/>
      <c r="AR28" s="36"/>
      <c r="BE28" s="221"/>
    </row>
    <row r="29" spans="2:71" s="2" customFormat="1" ht="14.45" customHeight="1">
      <c r="B29" s="37"/>
      <c r="C29" s="38"/>
      <c r="D29" s="27" t="s">
        <v>37</v>
      </c>
      <c r="E29" s="38"/>
      <c r="F29" s="27" t="s">
        <v>38</v>
      </c>
      <c r="G29" s="38"/>
      <c r="H29" s="38"/>
      <c r="I29" s="38"/>
      <c r="J29" s="38"/>
      <c r="K29" s="38"/>
      <c r="L29" s="257">
        <v>0.21</v>
      </c>
      <c r="M29" s="219"/>
      <c r="N29" s="219"/>
      <c r="O29" s="219"/>
      <c r="P29" s="219"/>
      <c r="Q29" s="38"/>
      <c r="R29" s="38"/>
      <c r="S29" s="38"/>
      <c r="T29" s="38"/>
      <c r="U29" s="38"/>
      <c r="V29" s="38"/>
      <c r="W29" s="218">
        <f>ROUND(AZ54, 2)</f>
        <v>0</v>
      </c>
      <c r="X29" s="219"/>
      <c r="Y29" s="219"/>
      <c r="Z29" s="219"/>
      <c r="AA29" s="219"/>
      <c r="AB29" s="219"/>
      <c r="AC29" s="219"/>
      <c r="AD29" s="219"/>
      <c r="AE29" s="219"/>
      <c r="AF29" s="38"/>
      <c r="AG29" s="38"/>
      <c r="AH29" s="38"/>
      <c r="AI29" s="38"/>
      <c r="AJ29" s="38"/>
      <c r="AK29" s="218">
        <f>ROUND(AV54, 2)</f>
        <v>0</v>
      </c>
      <c r="AL29" s="219"/>
      <c r="AM29" s="219"/>
      <c r="AN29" s="219"/>
      <c r="AO29" s="219"/>
      <c r="AP29" s="38"/>
      <c r="AQ29" s="38"/>
      <c r="AR29" s="39"/>
      <c r="BE29" s="221"/>
    </row>
    <row r="30" spans="2:71" s="2" customFormat="1" ht="14.45" customHeight="1">
      <c r="B30" s="37"/>
      <c r="C30" s="38"/>
      <c r="D30" s="38"/>
      <c r="E30" s="38"/>
      <c r="F30" s="27" t="s">
        <v>39</v>
      </c>
      <c r="G30" s="38"/>
      <c r="H30" s="38"/>
      <c r="I30" s="38"/>
      <c r="J30" s="38"/>
      <c r="K30" s="38"/>
      <c r="L30" s="257">
        <v>0.15</v>
      </c>
      <c r="M30" s="219"/>
      <c r="N30" s="219"/>
      <c r="O30" s="219"/>
      <c r="P30" s="219"/>
      <c r="Q30" s="38"/>
      <c r="R30" s="38"/>
      <c r="S30" s="38"/>
      <c r="T30" s="38"/>
      <c r="U30" s="38"/>
      <c r="V30" s="38"/>
      <c r="W30" s="218">
        <f>ROUND(BA54, 2)</f>
        <v>0</v>
      </c>
      <c r="X30" s="219"/>
      <c r="Y30" s="219"/>
      <c r="Z30" s="219"/>
      <c r="AA30" s="219"/>
      <c r="AB30" s="219"/>
      <c r="AC30" s="219"/>
      <c r="AD30" s="219"/>
      <c r="AE30" s="219"/>
      <c r="AF30" s="38"/>
      <c r="AG30" s="38"/>
      <c r="AH30" s="38"/>
      <c r="AI30" s="38"/>
      <c r="AJ30" s="38"/>
      <c r="AK30" s="218">
        <f>ROUND(AW54, 2)</f>
        <v>0</v>
      </c>
      <c r="AL30" s="219"/>
      <c r="AM30" s="219"/>
      <c r="AN30" s="219"/>
      <c r="AO30" s="219"/>
      <c r="AP30" s="38"/>
      <c r="AQ30" s="38"/>
      <c r="AR30" s="39"/>
      <c r="BE30" s="221"/>
    </row>
    <row r="31" spans="2:71" s="2" customFormat="1" ht="14.45" hidden="1" customHeight="1">
      <c r="B31" s="37"/>
      <c r="C31" s="38"/>
      <c r="D31" s="38"/>
      <c r="E31" s="38"/>
      <c r="F31" s="27" t="s">
        <v>40</v>
      </c>
      <c r="G31" s="38"/>
      <c r="H31" s="38"/>
      <c r="I31" s="38"/>
      <c r="J31" s="38"/>
      <c r="K31" s="38"/>
      <c r="L31" s="257">
        <v>0.21</v>
      </c>
      <c r="M31" s="219"/>
      <c r="N31" s="219"/>
      <c r="O31" s="219"/>
      <c r="P31" s="219"/>
      <c r="Q31" s="38"/>
      <c r="R31" s="38"/>
      <c r="S31" s="38"/>
      <c r="T31" s="38"/>
      <c r="U31" s="38"/>
      <c r="V31" s="38"/>
      <c r="W31" s="218">
        <f>ROUND(BB54, 2)</f>
        <v>0</v>
      </c>
      <c r="X31" s="219"/>
      <c r="Y31" s="219"/>
      <c r="Z31" s="219"/>
      <c r="AA31" s="219"/>
      <c r="AB31" s="219"/>
      <c r="AC31" s="219"/>
      <c r="AD31" s="219"/>
      <c r="AE31" s="219"/>
      <c r="AF31" s="38"/>
      <c r="AG31" s="38"/>
      <c r="AH31" s="38"/>
      <c r="AI31" s="38"/>
      <c r="AJ31" s="38"/>
      <c r="AK31" s="218">
        <v>0</v>
      </c>
      <c r="AL31" s="219"/>
      <c r="AM31" s="219"/>
      <c r="AN31" s="219"/>
      <c r="AO31" s="219"/>
      <c r="AP31" s="38"/>
      <c r="AQ31" s="38"/>
      <c r="AR31" s="39"/>
      <c r="BE31" s="221"/>
    </row>
    <row r="32" spans="2:71" s="2" customFormat="1" ht="14.45" hidden="1" customHeight="1">
      <c r="B32" s="37"/>
      <c r="C32" s="38"/>
      <c r="D32" s="38"/>
      <c r="E32" s="38"/>
      <c r="F32" s="27" t="s">
        <v>41</v>
      </c>
      <c r="G32" s="38"/>
      <c r="H32" s="38"/>
      <c r="I32" s="38"/>
      <c r="J32" s="38"/>
      <c r="K32" s="38"/>
      <c r="L32" s="257">
        <v>0.15</v>
      </c>
      <c r="M32" s="219"/>
      <c r="N32" s="219"/>
      <c r="O32" s="219"/>
      <c r="P32" s="219"/>
      <c r="Q32" s="38"/>
      <c r="R32" s="38"/>
      <c r="S32" s="38"/>
      <c r="T32" s="38"/>
      <c r="U32" s="38"/>
      <c r="V32" s="38"/>
      <c r="W32" s="218">
        <f>ROUND(BC54, 2)</f>
        <v>0</v>
      </c>
      <c r="X32" s="219"/>
      <c r="Y32" s="219"/>
      <c r="Z32" s="219"/>
      <c r="AA32" s="219"/>
      <c r="AB32" s="219"/>
      <c r="AC32" s="219"/>
      <c r="AD32" s="219"/>
      <c r="AE32" s="219"/>
      <c r="AF32" s="38"/>
      <c r="AG32" s="38"/>
      <c r="AH32" s="38"/>
      <c r="AI32" s="38"/>
      <c r="AJ32" s="38"/>
      <c r="AK32" s="218">
        <v>0</v>
      </c>
      <c r="AL32" s="219"/>
      <c r="AM32" s="219"/>
      <c r="AN32" s="219"/>
      <c r="AO32" s="219"/>
      <c r="AP32" s="38"/>
      <c r="AQ32" s="38"/>
      <c r="AR32" s="39"/>
      <c r="BE32" s="221"/>
    </row>
    <row r="33" spans="2:57" s="2" customFormat="1" ht="14.45" hidden="1" customHeight="1">
      <c r="B33" s="37"/>
      <c r="C33" s="38"/>
      <c r="D33" s="38"/>
      <c r="E33" s="38"/>
      <c r="F33" s="27" t="s">
        <v>42</v>
      </c>
      <c r="G33" s="38"/>
      <c r="H33" s="38"/>
      <c r="I33" s="38"/>
      <c r="J33" s="38"/>
      <c r="K33" s="38"/>
      <c r="L33" s="257">
        <v>0</v>
      </c>
      <c r="M33" s="219"/>
      <c r="N33" s="219"/>
      <c r="O33" s="219"/>
      <c r="P33" s="219"/>
      <c r="Q33" s="38"/>
      <c r="R33" s="38"/>
      <c r="S33" s="38"/>
      <c r="T33" s="38"/>
      <c r="U33" s="38"/>
      <c r="V33" s="38"/>
      <c r="W33" s="218">
        <f>ROUND(BD54, 2)</f>
        <v>0</v>
      </c>
      <c r="X33" s="219"/>
      <c r="Y33" s="219"/>
      <c r="Z33" s="219"/>
      <c r="AA33" s="219"/>
      <c r="AB33" s="219"/>
      <c r="AC33" s="219"/>
      <c r="AD33" s="219"/>
      <c r="AE33" s="219"/>
      <c r="AF33" s="38"/>
      <c r="AG33" s="38"/>
      <c r="AH33" s="38"/>
      <c r="AI33" s="38"/>
      <c r="AJ33" s="38"/>
      <c r="AK33" s="218">
        <v>0</v>
      </c>
      <c r="AL33" s="219"/>
      <c r="AM33" s="219"/>
      <c r="AN33" s="219"/>
      <c r="AO33" s="219"/>
      <c r="AP33" s="38"/>
      <c r="AQ33" s="38"/>
      <c r="AR33" s="39"/>
      <c r="BE33" s="221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1"/>
    </row>
    <row r="35" spans="2:57" s="1" customFormat="1" ht="25.9" customHeight="1"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24" t="s">
        <v>45</v>
      </c>
      <c r="Y35" s="225"/>
      <c r="Z35" s="225"/>
      <c r="AA35" s="225"/>
      <c r="AB35" s="225"/>
      <c r="AC35" s="42"/>
      <c r="AD35" s="42"/>
      <c r="AE35" s="42"/>
      <c r="AF35" s="42"/>
      <c r="AG35" s="42"/>
      <c r="AH35" s="42"/>
      <c r="AI35" s="42"/>
      <c r="AJ35" s="42"/>
      <c r="AK35" s="226">
        <f>SUM(AK26:AK33)</f>
        <v>0</v>
      </c>
      <c r="AL35" s="225"/>
      <c r="AM35" s="225"/>
      <c r="AN35" s="225"/>
      <c r="AO35" s="227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5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5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5" customHeight="1">
      <c r="B42" s="32"/>
      <c r="C42" s="21" t="s">
        <v>46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5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061/19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31" t="str">
        <f>K6</f>
        <v xml:space="preserve"> Výstavba chodníku, Městys Načeradec - ul. Lhotecká</v>
      </c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50"/>
      <c r="AQ45" s="50"/>
      <c r="AR45" s="51"/>
    </row>
    <row r="46" spans="2:57" s="1" customFormat="1" ht="6.95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20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22</v>
      </c>
      <c r="AJ47" s="33"/>
      <c r="AK47" s="33"/>
      <c r="AL47" s="33"/>
      <c r="AM47" s="233" t="str">
        <f>IF(AN8= "","",AN8)</f>
        <v>19. 5. 2019</v>
      </c>
      <c r="AN47" s="233"/>
      <c r="AO47" s="33"/>
      <c r="AP47" s="33"/>
      <c r="AQ47" s="33"/>
      <c r="AR47" s="36"/>
    </row>
    <row r="48" spans="2:57" s="1" customFormat="1" ht="6.95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7" customHeight="1">
      <c r="B49" s="32"/>
      <c r="C49" s="27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29</v>
      </c>
      <c r="AJ49" s="33"/>
      <c r="AK49" s="33"/>
      <c r="AL49" s="33"/>
      <c r="AM49" s="229" t="str">
        <f>IF(E17="","",E17)</f>
        <v xml:space="preserve"> </v>
      </c>
      <c r="AN49" s="230"/>
      <c r="AO49" s="230"/>
      <c r="AP49" s="230"/>
      <c r="AQ49" s="33"/>
      <c r="AR49" s="36"/>
      <c r="AS49" s="234" t="s">
        <v>47</v>
      </c>
      <c r="AT49" s="235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7" customHeight="1">
      <c r="B50" s="32"/>
      <c r="C50" s="27" t="s">
        <v>27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31</v>
      </c>
      <c r="AJ50" s="33"/>
      <c r="AK50" s="33"/>
      <c r="AL50" s="33"/>
      <c r="AM50" s="229" t="str">
        <f>IF(E20="","",E20)</f>
        <v xml:space="preserve"> </v>
      </c>
      <c r="AN50" s="230"/>
      <c r="AO50" s="230"/>
      <c r="AP50" s="230"/>
      <c r="AQ50" s="33"/>
      <c r="AR50" s="36"/>
      <c r="AS50" s="236"/>
      <c r="AT50" s="237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9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38"/>
      <c r="AT51" s="239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40" t="s">
        <v>48</v>
      </c>
      <c r="D52" s="241"/>
      <c r="E52" s="241"/>
      <c r="F52" s="241"/>
      <c r="G52" s="241"/>
      <c r="H52" s="60"/>
      <c r="I52" s="242" t="s">
        <v>49</v>
      </c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3" t="s">
        <v>50</v>
      </c>
      <c r="AH52" s="241"/>
      <c r="AI52" s="241"/>
      <c r="AJ52" s="241"/>
      <c r="AK52" s="241"/>
      <c r="AL52" s="241"/>
      <c r="AM52" s="241"/>
      <c r="AN52" s="242" t="s">
        <v>51</v>
      </c>
      <c r="AO52" s="241"/>
      <c r="AP52" s="244"/>
      <c r="AQ52" s="61" t="s">
        <v>52</v>
      </c>
      <c r="AR52" s="36"/>
      <c r="AS52" s="62" t="s">
        <v>53</v>
      </c>
      <c r="AT52" s="63" t="s">
        <v>54</v>
      </c>
      <c r="AU52" s="63" t="s">
        <v>55</v>
      </c>
      <c r="AV52" s="63" t="s">
        <v>56</v>
      </c>
      <c r="AW52" s="63" t="s">
        <v>57</v>
      </c>
      <c r="AX52" s="63" t="s">
        <v>58</v>
      </c>
      <c r="AY52" s="63" t="s">
        <v>59</v>
      </c>
      <c r="AZ52" s="63" t="s">
        <v>60</v>
      </c>
      <c r="BA52" s="63" t="s">
        <v>61</v>
      </c>
      <c r="BB52" s="63" t="s">
        <v>62</v>
      </c>
      <c r="BC52" s="63" t="s">
        <v>63</v>
      </c>
      <c r="BD52" s="64" t="s">
        <v>64</v>
      </c>
    </row>
    <row r="53" spans="1:91" s="1" customFormat="1" ht="10.9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50000000000003" customHeight="1">
      <c r="B54" s="68"/>
      <c r="C54" s="69" t="s">
        <v>65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48">
        <f>ROUND(AG55,2)</f>
        <v>0</v>
      </c>
      <c r="AH54" s="248"/>
      <c r="AI54" s="248"/>
      <c r="AJ54" s="248"/>
      <c r="AK54" s="248"/>
      <c r="AL54" s="248"/>
      <c r="AM54" s="248"/>
      <c r="AN54" s="249">
        <f>SUM(AG54,AT54)</f>
        <v>0</v>
      </c>
      <c r="AO54" s="249"/>
      <c r="AP54" s="249"/>
      <c r="AQ54" s="72" t="s">
        <v>1</v>
      </c>
      <c r="AR54" s="73"/>
      <c r="AS54" s="74">
        <f>ROUND(AS55,2)</f>
        <v>0</v>
      </c>
      <c r="AT54" s="75">
        <f>ROUND(SUM(AV54:AW54),2)</f>
        <v>0</v>
      </c>
      <c r="AU54" s="76">
        <f>ROUND(AU55,5)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ROUND(AZ55,2)</f>
        <v>0</v>
      </c>
      <c r="BA54" s="75">
        <f>ROUND(BA55,2)</f>
        <v>0</v>
      </c>
      <c r="BB54" s="75">
        <f>ROUND(BB55,2)</f>
        <v>0</v>
      </c>
      <c r="BC54" s="75">
        <f>ROUND(BC55,2)</f>
        <v>0</v>
      </c>
      <c r="BD54" s="77">
        <f>ROUND(BD55,2)</f>
        <v>0</v>
      </c>
      <c r="BS54" s="78" t="s">
        <v>66</v>
      </c>
      <c r="BT54" s="78" t="s">
        <v>67</v>
      </c>
      <c r="BU54" s="79" t="s">
        <v>68</v>
      </c>
      <c r="BV54" s="78" t="s">
        <v>69</v>
      </c>
      <c r="BW54" s="78" t="s">
        <v>5</v>
      </c>
      <c r="BX54" s="78" t="s">
        <v>70</v>
      </c>
      <c r="CL54" s="78" t="s">
        <v>1</v>
      </c>
    </row>
    <row r="55" spans="1:91" s="5" customFormat="1" ht="27" customHeight="1">
      <c r="A55" s="80" t="s">
        <v>71</v>
      </c>
      <c r="B55" s="81"/>
      <c r="C55" s="82"/>
      <c r="D55" s="247" t="s">
        <v>72</v>
      </c>
      <c r="E55" s="247"/>
      <c r="F55" s="247"/>
      <c r="G55" s="247"/>
      <c r="H55" s="247"/>
      <c r="I55" s="83"/>
      <c r="J55" s="247" t="s">
        <v>73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5">
        <f>'A -  Výstavba chodníku, M...'!J30</f>
        <v>0</v>
      </c>
      <c r="AH55" s="246"/>
      <c r="AI55" s="246"/>
      <c r="AJ55" s="246"/>
      <c r="AK55" s="246"/>
      <c r="AL55" s="246"/>
      <c r="AM55" s="246"/>
      <c r="AN55" s="245">
        <f>SUM(AG55,AT55)</f>
        <v>0</v>
      </c>
      <c r="AO55" s="246"/>
      <c r="AP55" s="246"/>
      <c r="AQ55" s="84" t="s">
        <v>74</v>
      </c>
      <c r="AR55" s="85"/>
      <c r="AS55" s="86">
        <v>0</v>
      </c>
      <c r="AT55" s="87">
        <f>ROUND(SUM(AV55:AW55),2)</f>
        <v>0</v>
      </c>
      <c r="AU55" s="88">
        <f>'A -  Výstavba chodníku, M...'!P97</f>
        <v>0</v>
      </c>
      <c r="AV55" s="87">
        <f>'A -  Výstavba chodníku, M...'!J33</f>
        <v>0</v>
      </c>
      <c r="AW55" s="87">
        <f>'A -  Výstavba chodníku, M...'!J34</f>
        <v>0</v>
      </c>
      <c r="AX55" s="87">
        <f>'A -  Výstavba chodníku, M...'!J35</f>
        <v>0</v>
      </c>
      <c r="AY55" s="87">
        <f>'A -  Výstavba chodníku, M...'!J36</f>
        <v>0</v>
      </c>
      <c r="AZ55" s="87">
        <f>'A -  Výstavba chodníku, M...'!F33</f>
        <v>0</v>
      </c>
      <c r="BA55" s="87">
        <f>'A -  Výstavba chodníku, M...'!F34</f>
        <v>0</v>
      </c>
      <c r="BB55" s="87">
        <f>'A -  Výstavba chodníku, M...'!F35</f>
        <v>0</v>
      </c>
      <c r="BC55" s="87">
        <f>'A -  Výstavba chodníku, M...'!F36</f>
        <v>0</v>
      </c>
      <c r="BD55" s="89">
        <f>'A -  Výstavba chodníku, M...'!F37</f>
        <v>0</v>
      </c>
      <c r="BT55" s="90" t="s">
        <v>75</v>
      </c>
      <c r="BV55" s="90" t="s">
        <v>69</v>
      </c>
      <c r="BW55" s="90" t="s">
        <v>76</v>
      </c>
      <c r="BX55" s="90" t="s">
        <v>5</v>
      </c>
      <c r="CL55" s="90" t="s">
        <v>1</v>
      </c>
      <c r="CM55" s="90" t="s">
        <v>77</v>
      </c>
    </row>
    <row r="56" spans="1:91" s="1" customFormat="1" ht="30" customHeight="1"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</row>
    <row r="57" spans="1:91" s="1" customFormat="1" ht="6.95" customHeight="1"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</row>
  </sheetData>
  <sheetProtection algorithmName="SHA-512" hashValue="X0yuts3FXGPit3ZFDoKS//IQEf58lOplKoMtjHYJ55NW/3VyQNptgGGPL++54kO3SYINs/W0P9xxD2Tkjfi36Q==" saltValue="eIrfXBlquZg4Nxar3DHG6bCAFguLTNCXIfh1Y/8hg4OUuXOe9KdAPTNsIFJ+PTLiH4b8BYP9epxWmIjQqjGHww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A -  Výstavba chodníku, M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12"/>
  <sheetViews>
    <sheetView showGridLines="0" topLeftCell="A17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1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5" t="s">
        <v>76</v>
      </c>
    </row>
    <row r="3" spans="2:46" ht="6.95" customHeight="1">
      <c r="B3" s="92"/>
      <c r="C3" s="93"/>
      <c r="D3" s="93"/>
      <c r="E3" s="93"/>
      <c r="F3" s="93"/>
      <c r="G3" s="93"/>
      <c r="H3" s="93"/>
      <c r="I3" s="94"/>
      <c r="J3" s="93"/>
      <c r="K3" s="93"/>
      <c r="L3" s="18"/>
      <c r="AT3" s="15" t="s">
        <v>77</v>
      </c>
    </row>
    <row r="4" spans="2:46" ht="24.95" customHeight="1">
      <c r="B4" s="18"/>
      <c r="D4" s="95" t="s">
        <v>78</v>
      </c>
      <c r="L4" s="18"/>
      <c r="M4" s="2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96" t="s">
        <v>16</v>
      </c>
      <c r="L6" s="18"/>
    </row>
    <row r="7" spans="2:46" ht="16.5" customHeight="1">
      <c r="B7" s="18"/>
      <c r="E7" s="258" t="str">
        <f>'Rekapitulace stavby'!K6</f>
        <v xml:space="preserve"> Výstavba chodníku, Městys Načeradec - ul. Lhotecká</v>
      </c>
      <c r="F7" s="259"/>
      <c r="G7" s="259"/>
      <c r="H7" s="259"/>
      <c r="L7" s="18"/>
    </row>
    <row r="8" spans="2:46" s="1" customFormat="1" ht="12" customHeight="1">
      <c r="B8" s="36"/>
      <c r="D8" s="96" t="s">
        <v>79</v>
      </c>
      <c r="I8" s="97"/>
      <c r="L8" s="36"/>
    </row>
    <row r="9" spans="2:46" s="1" customFormat="1" ht="36.950000000000003" customHeight="1">
      <c r="B9" s="36"/>
      <c r="E9" s="260" t="s">
        <v>80</v>
      </c>
      <c r="F9" s="261"/>
      <c r="G9" s="261"/>
      <c r="H9" s="261"/>
      <c r="I9" s="97"/>
      <c r="L9" s="36"/>
    </row>
    <row r="10" spans="2:46" s="1" customFormat="1" ht="11.25">
      <c r="B10" s="36"/>
      <c r="I10" s="97"/>
      <c r="L10" s="36"/>
    </row>
    <row r="11" spans="2:46" s="1" customFormat="1" ht="12" customHeight="1">
      <c r="B11" s="36"/>
      <c r="D11" s="96" t="s">
        <v>18</v>
      </c>
      <c r="F11" s="15" t="s">
        <v>1</v>
      </c>
      <c r="I11" s="98" t="s">
        <v>19</v>
      </c>
      <c r="J11" s="15" t="s">
        <v>1</v>
      </c>
      <c r="L11" s="36"/>
    </row>
    <row r="12" spans="2:46" s="1" customFormat="1" ht="12" customHeight="1">
      <c r="B12" s="36"/>
      <c r="D12" s="96" t="s">
        <v>20</v>
      </c>
      <c r="F12" s="15" t="s">
        <v>21</v>
      </c>
      <c r="I12" s="98" t="s">
        <v>22</v>
      </c>
      <c r="J12" s="99" t="str">
        <f>'Rekapitulace stavby'!AN8</f>
        <v>19. 5. 2019</v>
      </c>
      <c r="L12" s="36"/>
    </row>
    <row r="13" spans="2:46" s="1" customFormat="1" ht="10.9" customHeight="1">
      <c r="B13" s="36"/>
      <c r="I13" s="97"/>
      <c r="L13" s="36"/>
    </row>
    <row r="14" spans="2:46" s="1" customFormat="1" ht="12" customHeight="1">
      <c r="B14" s="36"/>
      <c r="D14" s="96" t="s">
        <v>24</v>
      </c>
      <c r="I14" s="98" t="s">
        <v>25</v>
      </c>
      <c r="J14" s="15" t="str">
        <f>IF('Rekapitulace stavby'!AN10="","",'Rekapitulace stavby'!AN10)</f>
        <v/>
      </c>
      <c r="L14" s="36"/>
    </row>
    <row r="15" spans="2:46" s="1" customFormat="1" ht="18" customHeight="1">
      <c r="B15" s="36"/>
      <c r="E15" s="15" t="str">
        <f>IF('Rekapitulace stavby'!E11="","",'Rekapitulace stavby'!E11)</f>
        <v xml:space="preserve"> </v>
      </c>
      <c r="I15" s="98" t="s">
        <v>26</v>
      </c>
      <c r="J15" s="15" t="str">
        <f>IF('Rekapitulace stavby'!AN11="","",'Rekapitulace stavby'!AN11)</f>
        <v/>
      </c>
      <c r="L15" s="36"/>
    </row>
    <row r="16" spans="2:46" s="1" customFormat="1" ht="6.95" customHeight="1">
      <c r="B16" s="36"/>
      <c r="I16" s="97"/>
      <c r="L16" s="36"/>
    </row>
    <row r="17" spans="2:12" s="1" customFormat="1" ht="12" customHeight="1">
      <c r="B17" s="36"/>
      <c r="D17" s="96" t="s">
        <v>27</v>
      </c>
      <c r="I17" s="98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62" t="str">
        <f>'Rekapitulace stavby'!E14</f>
        <v>Vyplň údaj</v>
      </c>
      <c r="F18" s="263"/>
      <c r="G18" s="263"/>
      <c r="H18" s="263"/>
      <c r="I18" s="98" t="s">
        <v>26</v>
      </c>
      <c r="J18" s="28" t="str">
        <f>'Rekapitulace stavby'!AN14</f>
        <v>Vyplň údaj</v>
      </c>
      <c r="L18" s="36"/>
    </row>
    <row r="19" spans="2:12" s="1" customFormat="1" ht="6.95" customHeight="1">
      <c r="B19" s="36"/>
      <c r="I19" s="97"/>
      <c r="L19" s="36"/>
    </row>
    <row r="20" spans="2:12" s="1" customFormat="1" ht="12" customHeight="1">
      <c r="B20" s="36"/>
      <c r="D20" s="96" t="s">
        <v>29</v>
      </c>
      <c r="I20" s="98" t="s">
        <v>25</v>
      </c>
      <c r="J20" s="15" t="str">
        <f>IF('Rekapitulace stavby'!AN16="","",'Rekapitulace stavby'!AN16)</f>
        <v/>
      </c>
      <c r="L20" s="36"/>
    </row>
    <row r="21" spans="2:12" s="1" customFormat="1" ht="18" customHeight="1">
      <c r="B21" s="36"/>
      <c r="E21" s="15" t="str">
        <f>IF('Rekapitulace stavby'!E17="","",'Rekapitulace stavby'!E17)</f>
        <v xml:space="preserve"> </v>
      </c>
      <c r="I21" s="98" t="s">
        <v>26</v>
      </c>
      <c r="J21" s="15" t="str">
        <f>IF('Rekapitulace stavby'!AN17="","",'Rekapitulace stavby'!AN17)</f>
        <v/>
      </c>
      <c r="L21" s="36"/>
    </row>
    <row r="22" spans="2:12" s="1" customFormat="1" ht="6.95" customHeight="1">
      <c r="B22" s="36"/>
      <c r="I22" s="97"/>
      <c r="L22" s="36"/>
    </row>
    <row r="23" spans="2:12" s="1" customFormat="1" ht="12" customHeight="1">
      <c r="B23" s="36"/>
      <c r="D23" s="96" t="s">
        <v>31</v>
      </c>
      <c r="I23" s="98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98" t="s">
        <v>26</v>
      </c>
      <c r="J24" s="15" t="str">
        <f>IF('Rekapitulace stavby'!AN20="","",'Rekapitulace stavby'!AN20)</f>
        <v/>
      </c>
      <c r="L24" s="36"/>
    </row>
    <row r="25" spans="2:12" s="1" customFormat="1" ht="6.95" customHeight="1">
      <c r="B25" s="36"/>
      <c r="I25" s="97"/>
      <c r="L25" s="36"/>
    </row>
    <row r="26" spans="2:12" s="1" customFormat="1" ht="12" customHeight="1">
      <c r="B26" s="36"/>
      <c r="D26" s="96" t="s">
        <v>32</v>
      </c>
      <c r="I26" s="97"/>
      <c r="L26" s="36"/>
    </row>
    <row r="27" spans="2:12" s="6" customFormat="1" ht="16.5" customHeight="1">
      <c r="B27" s="100"/>
      <c r="E27" s="264" t="s">
        <v>1</v>
      </c>
      <c r="F27" s="264"/>
      <c r="G27" s="264"/>
      <c r="H27" s="264"/>
      <c r="I27" s="101"/>
      <c r="L27" s="100"/>
    </row>
    <row r="28" spans="2:12" s="1" customFormat="1" ht="6.95" customHeight="1">
      <c r="B28" s="36"/>
      <c r="I28" s="97"/>
      <c r="L28" s="36"/>
    </row>
    <row r="29" spans="2:12" s="1" customFormat="1" ht="6.95" customHeight="1">
      <c r="B29" s="36"/>
      <c r="D29" s="54"/>
      <c r="E29" s="54"/>
      <c r="F29" s="54"/>
      <c r="G29" s="54"/>
      <c r="H29" s="54"/>
      <c r="I29" s="102"/>
      <c r="J29" s="54"/>
      <c r="K29" s="54"/>
      <c r="L29" s="36"/>
    </row>
    <row r="30" spans="2:12" s="1" customFormat="1" ht="25.35" customHeight="1">
      <c r="B30" s="36"/>
      <c r="D30" s="103" t="s">
        <v>33</v>
      </c>
      <c r="I30" s="97"/>
      <c r="J30" s="104">
        <f>ROUND(J97, 2)</f>
        <v>0</v>
      </c>
      <c r="L30" s="36"/>
    </row>
    <row r="31" spans="2:12" s="1" customFormat="1" ht="6.95" customHeight="1">
      <c r="B31" s="36"/>
      <c r="D31" s="54"/>
      <c r="E31" s="54"/>
      <c r="F31" s="54"/>
      <c r="G31" s="54"/>
      <c r="H31" s="54"/>
      <c r="I31" s="102"/>
      <c r="J31" s="54"/>
      <c r="K31" s="54"/>
      <c r="L31" s="36"/>
    </row>
    <row r="32" spans="2:12" s="1" customFormat="1" ht="14.45" customHeight="1">
      <c r="B32" s="36"/>
      <c r="F32" s="105" t="s">
        <v>35</v>
      </c>
      <c r="I32" s="106" t="s">
        <v>34</v>
      </c>
      <c r="J32" s="105" t="s">
        <v>36</v>
      </c>
      <c r="L32" s="36"/>
    </row>
    <row r="33" spans="2:12" s="1" customFormat="1" ht="14.45" customHeight="1">
      <c r="B33" s="36"/>
      <c r="D33" s="96" t="s">
        <v>37</v>
      </c>
      <c r="E33" s="96" t="s">
        <v>38</v>
      </c>
      <c r="F33" s="107">
        <f>ROUND((SUM(BE97:BE411)),  2)</f>
        <v>0</v>
      </c>
      <c r="I33" s="108">
        <v>0.21</v>
      </c>
      <c r="J33" s="107">
        <f>ROUND(((SUM(BE97:BE411))*I33),  2)</f>
        <v>0</v>
      </c>
      <c r="L33" s="36"/>
    </row>
    <row r="34" spans="2:12" s="1" customFormat="1" ht="14.45" customHeight="1">
      <c r="B34" s="36"/>
      <c r="E34" s="96" t="s">
        <v>39</v>
      </c>
      <c r="F34" s="107">
        <f>ROUND((SUM(BF97:BF411)),  2)</f>
        <v>0</v>
      </c>
      <c r="I34" s="108">
        <v>0.15</v>
      </c>
      <c r="J34" s="107">
        <f>ROUND(((SUM(BF97:BF411))*I34),  2)</f>
        <v>0</v>
      </c>
      <c r="L34" s="36"/>
    </row>
    <row r="35" spans="2:12" s="1" customFormat="1" ht="14.45" hidden="1" customHeight="1">
      <c r="B35" s="36"/>
      <c r="E35" s="96" t="s">
        <v>40</v>
      </c>
      <c r="F35" s="107">
        <f>ROUND((SUM(BG97:BG411)),  2)</f>
        <v>0</v>
      </c>
      <c r="I35" s="108">
        <v>0.21</v>
      </c>
      <c r="J35" s="107">
        <f>0</f>
        <v>0</v>
      </c>
      <c r="L35" s="36"/>
    </row>
    <row r="36" spans="2:12" s="1" customFormat="1" ht="14.45" hidden="1" customHeight="1">
      <c r="B36" s="36"/>
      <c r="E36" s="96" t="s">
        <v>41</v>
      </c>
      <c r="F36" s="107">
        <f>ROUND((SUM(BH97:BH411)),  2)</f>
        <v>0</v>
      </c>
      <c r="I36" s="108">
        <v>0.15</v>
      </c>
      <c r="J36" s="107">
        <f>0</f>
        <v>0</v>
      </c>
      <c r="L36" s="36"/>
    </row>
    <row r="37" spans="2:12" s="1" customFormat="1" ht="14.45" hidden="1" customHeight="1">
      <c r="B37" s="36"/>
      <c r="E37" s="96" t="s">
        <v>42</v>
      </c>
      <c r="F37" s="107">
        <f>ROUND((SUM(BI97:BI411)),  2)</f>
        <v>0</v>
      </c>
      <c r="I37" s="108">
        <v>0</v>
      </c>
      <c r="J37" s="107">
        <f>0</f>
        <v>0</v>
      </c>
      <c r="L37" s="36"/>
    </row>
    <row r="38" spans="2:12" s="1" customFormat="1" ht="6.95" customHeight="1">
      <c r="B38" s="36"/>
      <c r="I38" s="97"/>
      <c r="L38" s="36"/>
    </row>
    <row r="39" spans="2:12" s="1" customFormat="1" ht="25.35" customHeight="1">
      <c r="B39" s="36"/>
      <c r="C39" s="109"/>
      <c r="D39" s="110" t="s">
        <v>43</v>
      </c>
      <c r="E39" s="111"/>
      <c r="F39" s="111"/>
      <c r="G39" s="112" t="s">
        <v>44</v>
      </c>
      <c r="H39" s="113" t="s">
        <v>45</v>
      </c>
      <c r="I39" s="114"/>
      <c r="J39" s="115">
        <f>SUM(J30:J37)</f>
        <v>0</v>
      </c>
      <c r="K39" s="116"/>
      <c r="L39" s="36"/>
    </row>
    <row r="40" spans="2:12" s="1" customFormat="1" ht="14.45" customHeight="1">
      <c r="B40" s="117"/>
      <c r="C40" s="118"/>
      <c r="D40" s="118"/>
      <c r="E40" s="118"/>
      <c r="F40" s="118"/>
      <c r="G40" s="118"/>
      <c r="H40" s="118"/>
      <c r="I40" s="119"/>
      <c r="J40" s="118"/>
      <c r="K40" s="118"/>
      <c r="L40" s="36"/>
    </row>
    <row r="44" spans="2:12" s="1" customFormat="1" ht="6.95" customHeight="1">
      <c r="B44" s="120"/>
      <c r="C44" s="121"/>
      <c r="D44" s="121"/>
      <c r="E44" s="121"/>
      <c r="F44" s="121"/>
      <c r="G44" s="121"/>
      <c r="H44" s="121"/>
      <c r="I44" s="122"/>
      <c r="J44" s="121"/>
      <c r="K44" s="121"/>
      <c r="L44" s="36"/>
    </row>
    <row r="45" spans="2:12" s="1" customFormat="1" ht="24.95" customHeight="1">
      <c r="B45" s="32"/>
      <c r="C45" s="21" t="s">
        <v>81</v>
      </c>
      <c r="D45" s="33"/>
      <c r="E45" s="33"/>
      <c r="F45" s="33"/>
      <c r="G45" s="33"/>
      <c r="H45" s="33"/>
      <c r="I45" s="97"/>
      <c r="J45" s="33"/>
      <c r="K45" s="33"/>
      <c r="L45" s="36"/>
    </row>
    <row r="46" spans="2:12" s="1" customFormat="1" ht="6.95" customHeight="1">
      <c r="B46" s="32"/>
      <c r="C46" s="33"/>
      <c r="D46" s="33"/>
      <c r="E46" s="33"/>
      <c r="F46" s="33"/>
      <c r="G46" s="33"/>
      <c r="H46" s="33"/>
      <c r="I46" s="97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97"/>
      <c r="J47" s="33"/>
      <c r="K47" s="33"/>
      <c r="L47" s="36"/>
    </row>
    <row r="48" spans="2:12" s="1" customFormat="1" ht="16.5" customHeight="1">
      <c r="B48" s="32"/>
      <c r="C48" s="33"/>
      <c r="D48" s="33"/>
      <c r="E48" s="265" t="str">
        <f>E7</f>
        <v xml:space="preserve"> Výstavba chodníku, Městys Načeradec - ul. Lhotecká</v>
      </c>
      <c r="F48" s="266"/>
      <c r="G48" s="266"/>
      <c r="H48" s="266"/>
      <c r="I48" s="97"/>
      <c r="J48" s="33"/>
      <c r="K48" s="33"/>
      <c r="L48" s="36"/>
    </row>
    <row r="49" spans="2:47" s="1" customFormat="1" ht="12" customHeight="1">
      <c r="B49" s="32"/>
      <c r="C49" s="27" t="s">
        <v>79</v>
      </c>
      <c r="D49" s="33"/>
      <c r="E49" s="33"/>
      <c r="F49" s="33"/>
      <c r="G49" s="33"/>
      <c r="H49" s="33"/>
      <c r="I49" s="97"/>
      <c r="J49" s="33"/>
      <c r="K49" s="33"/>
      <c r="L49" s="36"/>
    </row>
    <row r="50" spans="2:47" s="1" customFormat="1" ht="16.5" customHeight="1">
      <c r="B50" s="32"/>
      <c r="C50" s="33"/>
      <c r="D50" s="33"/>
      <c r="E50" s="231" t="str">
        <f>E9</f>
        <v>A -  Výstavba chodníku, Městys Načeradec - ul. Lhotecká - 1.část</v>
      </c>
      <c r="F50" s="230"/>
      <c r="G50" s="230"/>
      <c r="H50" s="230"/>
      <c r="I50" s="97"/>
      <c r="J50" s="33"/>
      <c r="K50" s="33"/>
      <c r="L50" s="36"/>
    </row>
    <row r="51" spans="2:47" s="1" customFormat="1" ht="6.95" customHeight="1">
      <c r="B51" s="32"/>
      <c r="C51" s="33"/>
      <c r="D51" s="33"/>
      <c r="E51" s="33"/>
      <c r="F51" s="33"/>
      <c r="G51" s="33"/>
      <c r="H51" s="33"/>
      <c r="I51" s="97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 xml:space="preserve"> </v>
      </c>
      <c r="G52" s="33"/>
      <c r="H52" s="33"/>
      <c r="I52" s="98" t="s">
        <v>22</v>
      </c>
      <c r="J52" s="53" t="str">
        <f>IF(J12="","",J12)</f>
        <v>19. 5. 2019</v>
      </c>
      <c r="K52" s="33"/>
      <c r="L52" s="36"/>
    </row>
    <row r="53" spans="2:47" s="1" customFormat="1" ht="6.95" customHeight="1">
      <c r="B53" s="32"/>
      <c r="C53" s="33"/>
      <c r="D53" s="33"/>
      <c r="E53" s="33"/>
      <c r="F53" s="33"/>
      <c r="G53" s="33"/>
      <c r="H53" s="33"/>
      <c r="I53" s="97"/>
      <c r="J53" s="33"/>
      <c r="K53" s="33"/>
      <c r="L53" s="36"/>
    </row>
    <row r="54" spans="2:47" s="1" customFormat="1" ht="13.7" customHeight="1">
      <c r="B54" s="32"/>
      <c r="C54" s="27" t="s">
        <v>24</v>
      </c>
      <c r="D54" s="33"/>
      <c r="E54" s="33"/>
      <c r="F54" s="25" t="str">
        <f>E15</f>
        <v xml:space="preserve"> </v>
      </c>
      <c r="G54" s="33"/>
      <c r="H54" s="33"/>
      <c r="I54" s="98" t="s">
        <v>29</v>
      </c>
      <c r="J54" s="30" t="str">
        <f>E21</f>
        <v xml:space="preserve"> </v>
      </c>
      <c r="K54" s="33"/>
      <c r="L54" s="36"/>
    </row>
    <row r="55" spans="2:47" s="1" customFormat="1" ht="13.7" customHeight="1">
      <c r="B55" s="32"/>
      <c r="C55" s="27" t="s">
        <v>27</v>
      </c>
      <c r="D55" s="33"/>
      <c r="E55" s="33"/>
      <c r="F55" s="25" t="str">
        <f>IF(E18="","",E18)</f>
        <v>Vyplň údaj</v>
      </c>
      <c r="G55" s="33"/>
      <c r="H55" s="33"/>
      <c r="I55" s="98" t="s">
        <v>31</v>
      </c>
      <c r="J55" s="30" t="str">
        <f>E24</f>
        <v xml:space="preserve"> </v>
      </c>
      <c r="K55" s="33"/>
      <c r="L55" s="36"/>
    </row>
    <row r="56" spans="2:47" s="1" customFormat="1" ht="10.35" customHeight="1">
      <c r="B56" s="32"/>
      <c r="C56" s="33"/>
      <c r="D56" s="33"/>
      <c r="E56" s="33"/>
      <c r="F56" s="33"/>
      <c r="G56" s="33"/>
      <c r="H56" s="33"/>
      <c r="I56" s="97"/>
      <c r="J56" s="33"/>
      <c r="K56" s="33"/>
      <c r="L56" s="36"/>
    </row>
    <row r="57" spans="2:47" s="1" customFormat="1" ht="29.25" customHeight="1">
      <c r="B57" s="32"/>
      <c r="C57" s="123" t="s">
        <v>82</v>
      </c>
      <c r="D57" s="124"/>
      <c r="E57" s="124"/>
      <c r="F57" s="124"/>
      <c r="G57" s="124"/>
      <c r="H57" s="124"/>
      <c r="I57" s="125"/>
      <c r="J57" s="126" t="s">
        <v>83</v>
      </c>
      <c r="K57" s="124"/>
      <c r="L57" s="36"/>
    </row>
    <row r="58" spans="2:47" s="1" customFormat="1" ht="10.35" customHeight="1">
      <c r="B58" s="32"/>
      <c r="C58" s="33"/>
      <c r="D58" s="33"/>
      <c r="E58" s="33"/>
      <c r="F58" s="33"/>
      <c r="G58" s="33"/>
      <c r="H58" s="33"/>
      <c r="I58" s="97"/>
      <c r="J58" s="33"/>
      <c r="K58" s="33"/>
      <c r="L58" s="36"/>
    </row>
    <row r="59" spans="2:47" s="1" customFormat="1" ht="22.9" customHeight="1">
      <c r="B59" s="32"/>
      <c r="C59" s="127" t="s">
        <v>84</v>
      </c>
      <c r="D59" s="33"/>
      <c r="E59" s="33"/>
      <c r="F59" s="33"/>
      <c r="G59" s="33"/>
      <c r="H59" s="33"/>
      <c r="I59" s="97"/>
      <c r="J59" s="71">
        <f>J97</f>
        <v>0</v>
      </c>
      <c r="K59" s="33"/>
      <c r="L59" s="36"/>
      <c r="AU59" s="15" t="s">
        <v>85</v>
      </c>
    </row>
    <row r="60" spans="2:47" s="7" customFormat="1" ht="24.95" customHeight="1">
      <c r="B60" s="128"/>
      <c r="C60" s="129"/>
      <c r="D60" s="130" t="s">
        <v>86</v>
      </c>
      <c r="E60" s="131"/>
      <c r="F60" s="131"/>
      <c r="G60" s="131"/>
      <c r="H60" s="131"/>
      <c r="I60" s="132"/>
      <c r="J60" s="133">
        <f>J98</f>
        <v>0</v>
      </c>
      <c r="K60" s="129"/>
      <c r="L60" s="134"/>
    </row>
    <row r="61" spans="2:47" s="8" customFormat="1" ht="19.899999999999999" customHeight="1">
      <c r="B61" s="135"/>
      <c r="C61" s="136"/>
      <c r="D61" s="137" t="s">
        <v>87</v>
      </c>
      <c r="E61" s="138"/>
      <c r="F61" s="138"/>
      <c r="G61" s="138"/>
      <c r="H61" s="138"/>
      <c r="I61" s="139"/>
      <c r="J61" s="140">
        <f>J99</f>
        <v>0</v>
      </c>
      <c r="K61" s="136"/>
      <c r="L61" s="141"/>
    </row>
    <row r="62" spans="2:47" s="8" customFormat="1" ht="14.85" customHeight="1">
      <c r="B62" s="135"/>
      <c r="C62" s="136"/>
      <c r="D62" s="137" t="s">
        <v>88</v>
      </c>
      <c r="E62" s="138"/>
      <c r="F62" s="138"/>
      <c r="G62" s="138"/>
      <c r="H62" s="138"/>
      <c r="I62" s="139"/>
      <c r="J62" s="140">
        <f>J100</f>
        <v>0</v>
      </c>
      <c r="K62" s="136"/>
      <c r="L62" s="141"/>
    </row>
    <row r="63" spans="2:47" s="8" customFormat="1" ht="14.85" customHeight="1">
      <c r="B63" s="135"/>
      <c r="C63" s="136"/>
      <c r="D63" s="137" t="s">
        <v>89</v>
      </c>
      <c r="E63" s="138"/>
      <c r="F63" s="138"/>
      <c r="G63" s="138"/>
      <c r="H63" s="138"/>
      <c r="I63" s="139"/>
      <c r="J63" s="140">
        <f>J156</f>
        <v>0</v>
      </c>
      <c r="K63" s="136"/>
      <c r="L63" s="141"/>
    </row>
    <row r="64" spans="2:47" s="8" customFormat="1" ht="14.85" customHeight="1">
      <c r="B64" s="135"/>
      <c r="C64" s="136"/>
      <c r="D64" s="137" t="s">
        <v>90</v>
      </c>
      <c r="E64" s="138"/>
      <c r="F64" s="138"/>
      <c r="G64" s="138"/>
      <c r="H64" s="138"/>
      <c r="I64" s="139"/>
      <c r="J64" s="140">
        <f>J169</f>
        <v>0</v>
      </c>
      <c r="K64" s="136"/>
      <c r="L64" s="141"/>
    </row>
    <row r="65" spans="2:12" s="8" customFormat="1" ht="14.85" customHeight="1">
      <c r="B65" s="135"/>
      <c r="C65" s="136"/>
      <c r="D65" s="137" t="s">
        <v>91</v>
      </c>
      <c r="E65" s="138"/>
      <c r="F65" s="138"/>
      <c r="G65" s="138"/>
      <c r="H65" s="138"/>
      <c r="I65" s="139"/>
      <c r="J65" s="140">
        <f>J179</f>
        <v>0</v>
      </c>
      <c r="K65" s="136"/>
      <c r="L65" s="141"/>
    </row>
    <row r="66" spans="2:12" s="8" customFormat="1" ht="14.85" customHeight="1">
      <c r="B66" s="135"/>
      <c r="C66" s="136"/>
      <c r="D66" s="137" t="s">
        <v>92</v>
      </c>
      <c r="E66" s="138"/>
      <c r="F66" s="138"/>
      <c r="G66" s="138"/>
      <c r="H66" s="138"/>
      <c r="I66" s="139"/>
      <c r="J66" s="140">
        <f>J219</f>
        <v>0</v>
      </c>
      <c r="K66" s="136"/>
      <c r="L66" s="141"/>
    </row>
    <row r="67" spans="2:12" s="8" customFormat="1" ht="14.85" customHeight="1">
      <c r="B67" s="135"/>
      <c r="C67" s="136"/>
      <c r="D67" s="137" t="s">
        <v>93</v>
      </c>
      <c r="E67" s="138"/>
      <c r="F67" s="138"/>
      <c r="G67" s="138"/>
      <c r="H67" s="138"/>
      <c r="I67" s="139"/>
      <c r="J67" s="140">
        <f>J256</f>
        <v>0</v>
      </c>
      <c r="K67" s="136"/>
      <c r="L67" s="141"/>
    </row>
    <row r="68" spans="2:12" s="8" customFormat="1" ht="14.85" customHeight="1">
      <c r="B68" s="135"/>
      <c r="C68" s="136"/>
      <c r="D68" s="137" t="s">
        <v>94</v>
      </c>
      <c r="E68" s="138"/>
      <c r="F68" s="138"/>
      <c r="G68" s="138"/>
      <c r="H68" s="138"/>
      <c r="I68" s="139"/>
      <c r="J68" s="140">
        <f>J275</f>
        <v>0</v>
      </c>
      <c r="K68" s="136"/>
      <c r="L68" s="141"/>
    </row>
    <row r="69" spans="2:12" s="8" customFormat="1" ht="14.85" customHeight="1">
      <c r="B69" s="135"/>
      <c r="C69" s="136"/>
      <c r="D69" s="137" t="s">
        <v>95</v>
      </c>
      <c r="E69" s="138"/>
      <c r="F69" s="138"/>
      <c r="G69" s="138"/>
      <c r="H69" s="138"/>
      <c r="I69" s="139"/>
      <c r="J69" s="140">
        <f>J280</f>
        <v>0</v>
      </c>
      <c r="K69" s="136"/>
      <c r="L69" s="141"/>
    </row>
    <row r="70" spans="2:12" s="8" customFormat="1" ht="14.85" customHeight="1">
      <c r="B70" s="135"/>
      <c r="C70" s="136"/>
      <c r="D70" s="137" t="s">
        <v>96</v>
      </c>
      <c r="E70" s="138"/>
      <c r="F70" s="138"/>
      <c r="G70" s="138"/>
      <c r="H70" s="138"/>
      <c r="I70" s="139"/>
      <c r="J70" s="140">
        <f>J282</f>
        <v>0</v>
      </c>
      <c r="K70" s="136"/>
      <c r="L70" s="141"/>
    </row>
    <row r="71" spans="2:12" s="8" customFormat="1" ht="14.85" customHeight="1">
      <c r="B71" s="135"/>
      <c r="C71" s="136"/>
      <c r="D71" s="137" t="s">
        <v>97</v>
      </c>
      <c r="E71" s="138"/>
      <c r="F71" s="138"/>
      <c r="G71" s="138"/>
      <c r="H71" s="138"/>
      <c r="I71" s="139"/>
      <c r="J71" s="140">
        <f>J284</f>
        <v>0</v>
      </c>
      <c r="K71" s="136"/>
      <c r="L71" s="141"/>
    </row>
    <row r="72" spans="2:12" s="8" customFormat="1" ht="19.899999999999999" customHeight="1">
      <c r="B72" s="135"/>
      <c r="C72" s="136"/>
      <c r="D72" s="137" t="s">
        <v>98</v>
      </c>
      <c r="E72" s="138"/>
      <c r="F72" s="138"/>
      <c r="G72" s="138"/>
      <c r="H72" s="138"/>
      <c r="I72" s="139"/>
      <c r="J72" s="140">
        <f>J288</f>
        <v>0</v>
      </c>
      <c r="K72" s="136"/>
      <c r="L72" s="141"/>
    </row>
    <row r="73" spans="2:12" s="8" customFormat="1" ht="14.85" customHeight="1">
      <c r="B73" s="135"/>
      <c r="C73" s="136"/>
      <c r="D73" s="137" t="s">
        <v>88</v>
      </c>
      <c r="E73" s="138"/>
      <c r="F73" s="138"/>
      <c r="G73" s="138"/>
      <c r="H73" s="138"/>
      <c r="I73" s="139"/>
      <c r="J73" s="140">
        <f>J289</f>
        <v>0</v>
      </c>
      <c r="K73" s="136"/>
      <c r="L73" s="141"/>
    </row>
    <row r="74" spans="2:12" s="8" customFormat="1" ht="14.85" customHeight="1">
      <c r="B74" s="135"/>
      <c r="C74" s="136"/>
      <c r="D74" s="137" t="s">
        <v>91</v>
      </c>
      <c r="E74" s="138"/>
      <c r="F74" s="138"/>
      <c r="G74" s="138"/>
      <c r="H74" s="138"/>
      <c r="I74" s="139"/>
      <c r="J74" s="140">
        <f>J330</f>
        <v>0</v>
      </c>
      <c r="K74" s="136"/>
      <c r="L74" s="141"/>
    </row>
    <row r="75" spans="2:12" s="8" customFormat="1" ht="14.85" customHeight="1">
      <c r="B75" s="135"/>
      <c r="C75" s="136"/>
      <c r="D75" s="137" t="s">
        <v>99</v>
      </c>
      <c r="E75" s="138"/>
      <c r="F75" s="138"/>
      <c r="G75" s="138"/>
      <c r="H75" s="138"/>
      <c r="I75" s="139"/>
      <c r="J75" s="140">
        <f>J340</f>
        <v>0</v>
      </c>
      <c r="K75" s="136"/>
      <c r="L75" s="141"/>
    </row>
    <row r="76" spans="2:12" s="8" customFormat="1" ht="14.85" customHeight="1">
      <c r="B76" s="135"/>
      <c r="C76" s="136"/>
      <c r="D76" s="137" t="s">
        <v>93</v>
      </c>
      <c r="E76" s="138"/>
      <c r="F76" s="138"/>
      <c r="G76" s="138"/>
      <c r="H76" s="138"/>
      <c r="I76" s="139"/>
      <c r="J76" s="140">
        <f>J380</f>
        <v>0</v>
      </c>
      <c r="K76" s="136"/>
      <c r="L76" s="141"/>
    </row>
    <row r="77" spans="2:12" s="8" customFormat="1" ht="14.85" customHeight="1">
      <c r="B77" s="135"/>
      <c r="C77" s="136"/>
      <c r="D77" s="137" t="s">
        <v>100</v>
      </c>
      <c r="E77" s="138"/>
      <c r="F77" s="138"/>
      <c r="G77" s="138"/>
      <c r="H77" s="138"/>
      <c r="I77" s="139"/>
      <c r="J77" s="140">
        <f>J387</f>
        <v>0</v>
      </c>
      <c r="K77" s="136"/>
      <c r="L77" s="141"/>
    </row>
    <row r="78" spans="2:12" s="1" customFormat="1" ht="21.75" customHeight="1">
      <c r="B78" s="32"/>
      <c r="C78" s="33"/>
      <c r="D78" s="33"/>
      <c r="E78" s="33"/>
      <c r="F78" s="33"/>
      <c r="G78" s="33"/>
      <c r="H78" s="33"/>
      <c r="I78" s="97"/>
      <c r="J78" s="33"/>
      <c r="K78" s="33"/>
      <c r="L78" s="36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119"/>
      <c r="J79" s="45"/>
      <c r="K79" s="45"/>
      <c r="L79" s="36"/>
    </row>
    <row r="83" spans="2:20" s="1" customFormat="1" ht="6.95" customHeight="1">
      <c r="B83" s="46"/>
      <c r="C83" s="47"/>
      <c r="D83" s="47"/>
      <c r="E83" s="47"/>
      <c r="F83" s="47"/>
      <c r="G83" s="47"/>
      <c r="H83" s="47"/>
      <c r="I83" s="122"/>
      <c r="J83" s="47"/>
      <c r="K83" s="47"/>
      <c r="L83" s="36"/>
    </row>
    <row r="84" spans="2:20" s="1" customFormat="1" ht="24.95" customHeight="1">
      <c r="B84" s="32"/>
      <c r="C84" s="21" t="s">
        <v>101</v>
      </c>
      <c r="D84" s="33"/>
      <c r="E84" s="33"/>
      <c r="F84" s="33"/>
      <c r="G84" s="33"/>
      <c r="H84" s="33"/>
      <c r="I84" s="97"/>
      <c r="J84" s="33"/>
      <c r="K84" s="33"/>
      <c r="L84" s="36"/>
    </row>
    <row r="85" spans="2:20" s="1" customFormat="1" ht="6.95" customHeight="1">
      <c r="B85" s="32"/>
      <c r="C85" s="33"/>
      <c r="D85" s="33"/>
      <c r="E85" s="33"/>
      <c r="F85" s="33"/>
      <c r="G85" s="33"/>
      <c r="H85" s="33"/>
      <c r="I85" s="97"/>
      <c r="J85" s="33"/>
      <c r="K85" s="33"/>
      <c r="L85" s="36"/>
    </row>
    <row r="86" spans="2:20" s="1" customFormat="1" ht="12" customHeight="1">
      <c r="B86" s="32"/>
      <c r="C86" s="27" t="s">
        <v>16</v>
      </c>
      <c r="D86" s="33"/>
      <c r="E86" s="33"/>
      <c r="F86" s="33"/>
      <c r="G86" s="33"/>
      <c r="H86" s="33"/>
      <c r="I86" s="97"/>
      <c r="J86" s="33"/>
      <c r="K86" s="33"/>
      <c r="L86" s="36"/>
    </row>
    <row r="87" spans="2:20" s="1" customFormat="1" ht="16.5" customHeight="1">
      <c r="B87" s="32"/>
      <c r="C87" s="33"/>
      <c r="D87" s="33"/>
      <c r="E87" s="265" t="str">
        <f>E7</f>
        <v xml:space="preserve"> Výstavba chodníku, Městys Načeradec - ul. Lhotecká</v>
      </c>
      <c r="F87" s="266"/>
      <c r="G87" s="266"/>
      <c r="H87" s="266"/>
      <c r="I87" s="97"/>
      <c r="J87" s="33"/>
      <c r="K87" s="33"/>
      <c r="L87" s="36"/>
    </row>
    <row r="88" spans="2:20" s="1" customFormat="1" ht="12" customHeight="1">
      <c r="B88" s="32"/>
      <c r="C88" s="27" t="s">
        <v>79</v>
      </c>
      <c r="D88" s="33"/>
      <c r="E88" s="33"/>
      <c r="F88" s="33"/>
      <c r="G88" s="33"/>
      <c r="H88" s="33"/>
      <c r="I88" s="97"/>
      <c r="J88" s="33"/>
      <c r="K88" s="33"/>
      <c r="L88" s="36"/>
    </row>
    <row r="89" spans="2:20" s="1" customFormat="1" ht="16.5" customHeight="1">
      <c r="B89" s="32"/>
      <c r="C89" s="33"/>
      <c r="D89" s="33"/>
      <c r="E89" s="231" t="str">
        <f>E9</f>
        <v>A -  Výstavba chodníku, Městys Načeradec - ul. Lhotecká - 1.část</v>
      </c>
      <c r="F89" s="230"/>
      <c r="G89" s="230"/>
      <c r="H89" s="230"/>
      <c r="I89" s="97"/>
      <c r="J89" s="33"/>
      <c r="K89" s="33"/>
      <c r="L89" s="36"/>
    </row>
    <row r="90" spans="2:20" s="1" customFormat="1" ht="6.95" customHeight="1">
      <c r="B90" s="32"/>
      <c r="C90" s="33"/>
      <c r="D90" s="33"/>
      <c r="E90" s="33"/>
      <c r="F90" s="33"/>
      <c r="G90" s="33"/>
      <c r="H90" s="33"/>
      <c r="I90" s="97"/>
      <c r="J90" s="33"/>
      <c r="K90" s="33"/>
      <c r="L90" s="36"/>
    </row>
    <row r="91" spans="2:20" s="1" customFormat="1" ht="12" customHeight="1">
      <c r="B91" s="32"/>
      <c r="C91" s="27" t="s">
        <v>20</v>
      </c>
      <c r="D91" s="33"/>
      <c r="E91" s="33"/>
      <c r="F91" s="25" t="str">
        <f>F12</f>
        <v xml:space="preserve"> </v>
      </c>
      <c r="G91" s="33"/>
      <c r="H91" s="33"/>
      <c r="I91" s="98" t="s">
        <v>22</v>
      </c>
      <c r="J91" s="53" t="str">
        <f>IF(J12="","",J12)</f>
        <v>19. 5. 2019</v>
      </c>
      <c r="K91" s="33"/>
      <c r="L91" s="36"/>
    </row>
    <row r="92" spans="2:20" s="1" customFormat="1" ht="6.95" customHeight="1">
      <c r="B92" s="32"/>
      <c r="C92" s="33"/>
      <c r="D92" s="33"/>
      <c r="E92" s="33"/>
      <c r="F92" s="33"/>
      <c r="G92" s="33"/>
      <c r="H92" s="33"/>
      <c r="I92" s="97"/>
      <c r="J92" s="33"/>
      <c r="K92" s="33"/>
      <c r="L92" s="36"/>
    </row>
    <row r="93" spans="2:20" s="1" customFormat="1" ht="13.7" customHeight="1">
      <c r="B93" s="32"/>
      <c r="C93" s="27" t="s">
        <v>24</v>
      </c>
      <c r="D93" s="33"/>
      <c r="E93" s="33"/>
      <c r="F93" s="25" t="str">
        <f>E15</f>
        <v xml:space="preserve"> </v>
      </c>
      <c r="G93" s="33"/>
      <c r="H93" s="33"/>
      <c r="I93" s="98" t="s">
        <v>29</v>
      </c>
      <c r="J93" s="30" t="str">
        <f>E21</f>
        <v xml:space="preserve"> </v>
      </c>
      <c r="K93" s="33"/>
      <c r="L93" s="36"/>
    </row>
    <row r="94" spans="2:20" s="1" customFormat="1" ht="13.7" customHeight="1">
      <c r="B94" s="32"/>
      <c r="C94" s="27" t="s">
        <v>27</v>
      </c>
      <c r="D94" s="33"/>
      <c r="E94" s="33"/>
      <c r="F94" s="25" t="str">
        <f>IF(E18="","",E18)</f>
        <v>Vyplň údaj</v>
      </c>
      <c r="G94" s="33"/>
      <c r="H94" s="33"/>
      <c r="I94" s="98" t="s">
        <v>31</v>
      </c>
      <c r="J94" s="30" t="str">
        <f>E24</f>
        <v xml:space="preserve"> </v>
      </c>
      <c r="K94" s="33"/>
      <c r="L94" s="36"/>
    </row>
    <row r="95" spans="2:20" s="1" customFormat="1" ht="10.35" customHeight="1">
      <c r="B95" s="32"/>
      <c r="C95" s="33"/>
      <c r="D95" s="33"/>
      <c r="E95" s="33"/>
      <c r="F95" s="33"/>
      <c r="G95" s="33"/>
      <c r="H95" s="33"/>
      <c r="I95" s="97"/>
      <c r="J95" s="33"/>
      <c r="K95" s="33"/>
      <c r="L95" s="36"/>
    </row>
    <row r="96" spans="2:20" s="9" customFormat="1" ht="29.25" customHeight="1">
      <c r="B96" s="142"/>
      <c r="C96" s="143" t="s">
        <v>102</v>
      </c>
      <c r="D96" s="144" t="s">
        <v>52</v>
      </c>
      <c r="E96" s="144" t="s">
        <v>48</v>
      </c>
      <c r="F96" s="144" t="s">
        <v>49</v>
      </c>
      <c r="G96" s="144" t="s">
        <v>103</v>
      </c>
      <c r="H96" s="144" t="s">
        <v>104</v>
      </c>
      <c r="I96" s="145" t="s">
        <v>105</v>
      </c>
      <c r="J96" s="146" t="s">
        <v>83</v>
      </c>
      <c r="K96" s="147" t="s">
        <v>106</v>
      </c>
      <c r="L96" s="148"/>
      <c r="M96" s="62" t="s">
        <v>1</v>
      </c>
      <c r="N96" s="63" t="s">
        <v>37</v>
      </c>
      <c r="O96" s="63" t="s">
        <v>107</v>
      </c>
      <c r="P96" s="63" t="s">
        <v>108</v>
      </c>
      <c r="Q96" s="63" t="s">
        <v>109</v>
      </c>
      <c r="R96" s="63" t="s">
        <v>110</v>
      </c>
      <c r="S96" s="63" t="s">
        <v>111</v>
      </c>
      <c r="T96" s="64" t="s">
        <v>112</v>
      </c>
    </row>
    <row r="97" spans="2:65" s="1" customFormat="1" ht="22.9" customHeight="1">
      <c r="B97" s="32"/>
      <c r="C97" s="69" t="s">
        <v>113</v>
      </c>
      <c r="D97" s="33"/>
      <c r="E97" s="33"/>
      <c r="F97" s="33"/>
      <c r="G97" s="33"/>
      <c r="H97" s="33"/>
      <c r="I97" s="97"/>
      <c r="J97" s="149">
        <f>BK97</f>
        <v>0</v>
      </c>
      <c r="K97" s="33"/>
      <c r="L97" s="36"/>
      <c r="M97" s="65"/>
      <c r="N97" s="66"/>
      <c r="O97" s="66"/>
      <c r="P97" s="150">
        <f>P98</f>
        <v>0</v>
      </c>
      <c r="Q97" s="66"/>
      <c r="R97" s="150">
        <f>R98</f>
        <v>0</v>
      </c>
      <c r="S97" s="66"/>
      <c r="T97" s="151">
        <f>T98</f>
        <v>67.893079999999998</v>
      </c>
      <c r="AT97" s="15" t="s">
        <v>66</v>
      </c>
      <c r="AU97" s="15" t="s">
        <v>85</v>
      </c>
      <c r="BK97" s="152">
        <f>BK98</f>
        <v>0</v>
      </c>
    </row>
    <row r="98" spans="2:65" s="10" customFormat="1" ht="25.9" customHeight="1">
      <c r="B98" s="153"/>
      <c r="C98" s="154"/>
      <c r="D98" s="155" t="s">
        <v>66</v>
      </c>
      <c r="E98" s="156" t="s">
        <v>114</v>
      </c>
      <c r="F98" s="156" t="s">
        <v>115</v>
      </c>
      <c r="G98" s="154"/>
      <c r="H98" s="154"/>
      <c r="I98" s="157"/>
      <c r="J98" s="158">
        <f>BK98</f>
        <v>0</v>
      </c>
      <c r="K98" s="154"/>
      <c r="L98" s="159"/>
      <c r="M98" s="160"/>
      <c r="N98" s="161"/>
      <c r="O98" s="161"/>
      <c r="P98" s="162">
        <f>P99+P288</f>
        <v>0</v>
      </c>
      <c r="Q98" s="161"/>
      <c r="R98" s="162">
        <f>R99+R288</f>
        <v>0</v>
      </c>
      <c r="S98" s="161"/>
      <c r="T98" s="163">
        <f>T99+T288</f>
        <v>67.893079999999998</v>
      </c>
      <c r="AR98" s="164" t="s">
        <v>75</v>
      </c>
      <c r="AT98" s="165" t="s">
        <v>66</v>
      </c>
      <c r="AU98" s="165" t="s">
        <v>67</v>
      </c>
      <c r="AY98" s="164" t="s">
        <v>116</v>
      </c>
      <c r="BK98" s="166">
        <f>BK99+BK288</f>
        <v>0</v>
      </c>
    </row>
    <row r="99" spans="2:65" s="10" customFormat="1" ht="22.9" customHeight="1">
      <c r="B99" s="153"/>
      <c r="C99" s="154"/>
      <c r="D99" s="155" t="s">
        <v>66</v>
      </c>
      <c r="E99" s="167" t="s">
        <v>117</v>
      </c>
      <c r="F99" s="167" t="s">
        <v>118</v>
      </c>
      <c r="G99" s="154"/>
      <c r="H99" s="154"/>
      <c r="I99" s="157"/>
      <c r="J99" s="168">
        <f>BK99</f>
        <v>0</v>
      </c>
      <c r="K99" s="154"/>
      <c r="L99" s="159"/>
      <c r="M99" s="160"/>
      <c r="N99" s="161"/>
      <c r="O99" s="161"/>
      <c r="P99" s="162">
        <f>P100+P156+P169+P179+P219+P256+P275+P280+P282+P284</f>
        <v>0</v>
      </c>
      <c r="Q99" s="161"/>
      <c r="R99" s="162">
        <f>R100+R156+R169+R179+R219+R256+R275+R280+R282+R284</f>
        <v>0</v>
      </c>
      <c r="S99" s="161"/>
      <c r="T99" s="163">
        <f>T100+T156+T169+T179+T219+T256+T275+T280+T282+T284</f>
        <v>67.893079999999998</v>
      </c>
      <c r="AR99" s="164" t="s">
        <v>75</v>
      </c>
      <c r="AT99" s="165" t="s">
        <v>66</v>
      </c>
      <c r="AU99" s="165" t="s">
        <v>75</v>
      </c>
      <c r="AY99" s="164" t="s">
        <v>116</v>
      </c>
      <c r="BK99" s="166">
        <f>BK100+BK156+BK169+BK179+BK219+BK256+BK275+BK280+BK282+BK284</f>
        <v>0</v>
      </c>
    </row>
    <row r="100" spans="2:65" s="10" customFormat="1" ht="20.85" customHeight="1">
      <c r="B100" s="153"/>
      <c r="C100" s="154"/>
      <c r="D100" s="155" t="s">
        <v>66</v>
      </c>
      <c r="E100" s="167" t="s">
        <v>119</v>
      </c>
      <c r="F100" s="167" t="s">
        <v>120</v>
      </c>
      <c r="G100" s="154"/>
      <c r="H100" s="154"/>
      <c r="I100" s="157"/>
      <c r="J100" s="168">
        <f>BK100</f>
        <v>0</v>
      </c>
      <c r="K100" s="154"/>
      <c r="L100" s="159"/>
      <c r="M100" s="160"/>
      <c r="N100" s="161"/>
      <c r="O100" s="161"/>
      <c r="P100" s="162">
        <f>SUM(P101:P155)</f>
        <v>0</v>
      </c>
      <c r="Q100" s="161"/>
      <c r="R100" s="162">
        <f>SUM(R101:R155)</f>
        <v>0</v>
      </c>
      <c r="S100" s="161"/>
      <c r="T100" s="163">
        <f>SUM(T101:T155)</f>
        <v>67.893079999999998</v>
      </c>
      <c r="AR100" s="164" t="s">
        <v>75</v>
      </c>
      <c r="AT100" s="165" t="s">
        <v>66</v>
      </c>
      <c r="AU100" s="165" t="s">
        <v>77</v>
      </c>
      <c r="AY100" s="164" t="s">
        <v>116</v>
      </c>
      <c r="BK100" s="166">
        <f>SUM(BK101:BK155)</f>
        <v>0</v>
      </c>
    </row>
    <row r="101" spans="2:65" s="1" customFormat="1" ht="16.5" customHeight="1">
      <c r="B101" s="32"/>
      <c r="C101" s="169" t="s">
        <v>75</v>
      </c>
      <c r="D101" s="169" t="s">
        <v>121</v>
      </c>
      <c r="E101" s="170" t="s">
        <v>122</v>
      </c>
      <c r="F101" s="171" t="s">
        <v>123</v>
      </c>
      <c r="G101" s="172" t="s">
        <v>124</v>
      </c>
      <c r="H101" s="173">
        <v>89.332999999999998</v>
      </c>
      <c r="I101" s="174"/>
      <c r="J101" s="175">
        <f>ROUND(I101*H101,2)</f>
        <v>0</v>
      </c>
      <c r="K101" s="171" t="s">
        <v>1</v>
      </c>
      <c r="L101" s="36"/>
      <c r="M101" s="176" t="s">
        <v>1</v>
      </c>
      <c r="N101" s="177" t="s">
        <v>38</v>
      </c>
      <c r="O101" s="58"/>
      <c r="P101" s="178">
        <f>O101*H101</f>
        <v>0</v>
      </c>
      <c r="Q101" s="178">
        <v>0</v>
      </c>
      <c r="R101" s="178">
        <f>Q101*H101</f>
        <v>0</v>
      </c>
      <c r="S101" s="178">
        <v>0.26</v>
      </c>
      <c r="T101" s="179">
        <f>S101*H101</f>
        <v>23.226580000000002</v>
      </c>
      <c r="AR101" s="15" t="s">
        <v>125</v>
      </c>
      <c r="AT101" s="15" t="s">
        <v>121</v>
      </c>
      <c r="AU101" s="15" t="s">
        <v>126</v>
      </c>
      <c r="AY101" s="15" t="s">
        <v>116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15" t="s">
        <v>75</v>
      </c>
      <c r="BK101" s="180">
        <f>ROUND(I101*H101,2)</f>
        <v>0</v>
      </c>
      <c r="BL101" s="15" t="s">
        <v>125</v>
      </c>
      <c r="BM101" s="15" t="s">
        <v>77</v>
      </c>
    </row>
    <row r="102" spans="2:65" s="11" customFormat="1" ht="11.25">
      <c r="B102" s="181"/>
      <c r="C102" s="182"/>
      <c r="D102" s="183" t="s">
        <v>127</v>
      </c>
      <c r="E102" s="184" t="s">
        <v>1</v>
      </c>
      <c r="F102" s="185" t="s">
        <v>128</v>
      </c>
      <c r="G102" s="182"/>
      <c r="H102" s="186">
        <v>89.332999999999998</v>
      </c>
      <c r="I102" s="187"/>
      <c r="J102" s="182"/>
      <c r="K102" s="182"/>
      <c r="L102" s="188"/>
      <c r="M102" s="189"/>
      <c r="N102" s="190"/>
      <c r="O102" s="190"/>
      <c r="P102" s="190"/>
      <c r="Q102" s="190"/>
      <c r="R102" s="190"/>
      <c r="S102" s="190"/>
      <c r="T102" s="191"/>
      <c r="AT102" s="192" t="s">
        <v>127</v>
      </c>
      <c r="AU102" s="192" t="s">
        <v>126</v>
      </c>
      <c r="AV102" s="11" t="s">
        <v>77</v>
      </c>
      <c r="AW102" s="11" t="s">
        <v>30</v>
      </c>
      <c r="AX102" s="11" t="s">
        <v>67</v>
      </c>
      <c r="AY102" s="192" t="s">
        <v>116</v>
      </c>
    </row>
    <row r="103" spans="2:65" s="12" customFormat="1" ht="11.25">
      <c r="B103" s="193"/>
      <c r="C103" s="194"/>
      <c r="D103" s="183" t="s">
        <v>127</v>
      </c>
      <c r="E103" s="195" t="s">
        <v>1</v>
      </c>
      <c r="F103" s="196" t="s">
        <v>129</v>
      </c>
      <c r="G103" s="194"/>
      <c r="H103" s="197">
        <v>89.332999999999998</v>
      </c>
      <c r="I103" s="198"/>
      <c r="J103" s="194"/>
      <c r="K103" s="194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127</v>
      </c>
      <c r="AU103" s="203" t="s">
        <v>126</v>
      </c>
      <c r="AV103" s="12" t="s">
        <v>125</v>
      </c>
      <c r="AW103" s="12" t="s">
        <v>30</v>
      </c>
      <c r="AX103" s="12" t="s">
        <v>75</v>
      </c>
      <c r="AY103" s="203" t="s">
        <v>116</v>
      </c>
    </row>
    <row r="104" spans="2:65" s="1" customFormat="1" ht="16.5" customHeight="1">
      <c r="B104" s="32"/>
      <c r="C104" s="169" t="s">
        <v>77</v>
      </c>
      <c r="D104" s="169" t="s">
        <v>121</v>
      </c>
      <c r="E104" s="170" t="s">
        <v>130</v>
      </c>
      <c r="F104" s="171" t="s">
        <v>131</v>
      </c>
      <c r="G104" s="172" t="s">
        <v>124</v>
      </c>
      <c r="H104" s="173">
        <v>89.332999999999998</v>
      </c>
      <c r="I104" s="174"/>
      <c r="J104" s="175">
        <f>ROUND(I104*H104,2)</f>
        <v>0</v>
      </c>
      <c r="K104" s="171" t="s">
        <v>1</v>
      </c>
      <c r="L104" s="36"/>
      <c r="M104" s="176" t="s">
        <v>1</v>
      </c>
      <c r="N104" s="177" t="s">
        <v>38</v>
      </c>
      <c r="O104" s="58"/>
      <c r="P104" s="178">
        <f>O104*H104</f>
        <v>0</v>
      </c>
      <c r="Q104" s="178">
        <v>0</v>
      </c>
      <c r="R104" s="178">
        <f>Q104*H104</f>
        <v>0</v>
      </c>
      <c r="S104" s="178">
        <v>0.5</v>
      </c>
      <c r="T104" s="179">
        <f>S104*H104</f>
        <v>44.666499999999999</v>
      </c>
      <c r="AR104" s="15" t="s">
        <v>125</v>
      </c>
      <c r="AT104" s="15" t="s">
        <v>121</v>
      </c>
      <c r="AU104" s="15" t="s">
        <v>126</v>
      </c>
      <c r="AY104" s="15" t="s">
        <v>116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15" t="s">
        <v>75</v>
      </c>
      <c r="BK104" s="180">
        <f>ROUND(I104*H104,2)</f>
        <v>0</v>
      </c>
      <c r="BL104" s="15" t="s">
        <v>125</v>
      </c>
      <c r="BM104" s="15" t="s">
        <v>125</v>
      </c>
    </row>
    <row r="105" spans="2:65" s="11" customFormat="1" ht="11.25">
      <c r="B105" s="181"/>
      <c r="C105" s="182"/>
      <c r="D105" s="183" t="s">
        <v>127</v>
      </c>
      <c r="E105" s="184" t="s">
        <v>1</v>
      </c>
      <c r="F105" s="185" t="s">
        <v>128</v>
      </c>
      <c r="G105" s="182"/>
      <c r="H105" s="186">
        <v>89.332999999999998</v>
      </c>
      <c r="I105" s="187"/>
      <c r="J105" s="182"/>
      <c r="K105" s="182"/>
      <c r="L105" s="188"/>
      <c r="M105" s="189"/>
      <c r="N105" s="190"/>
      <c r="O105" s="190"/>
      <c r="P105" s="190"/>
      <c r="Q105" s="190"/>
      <c r="R105" s="190"/>
      <c r="S105" s="190"/>
      <c r="T105" s="191"/>
      <c r="AT105" s="192" t="s">
        <v>127</v>
      </c>
      <c r="AU105" s="192" t="s">
        <v>126</v>
      </c>
      <c r="AV105" s="11" t="s">
        <v>77</v>
      </c>
      <c r="AW105" s="11" t="s">
        <v>30</v>
      </c>
      <c r="AX105" s="11" t="s">
        <v>67</v>
      </c>
      <c r="AY105" s="192" t="s">
        <v>116</v>
      </c>
    </row>
    <row r="106" spans="2:65" s="12" customFormat="1" ht="11.25">
      <c r="B106" s="193"/>
      <c r="C106" s="194"/>
      <c r="D106" s="183" t="s">
        <v>127</v>
      </c>
      <c r="E106" s="195" t="s">
        <v>1</v>
      </c>
      <c r="F106" s="196" t="s">
        <v>129</v>
      </c>
      <c r="G106" s="194"/>
      <c r="H106" s="197">
        <v>89.332999999999998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127</v>
      </c>
      <c r="AU106" s="203" t="s">
        <v>126</v>
      </c>
      <c r="AV106" s="12" t="s">
        <v>125</v>
      </c>
      <c r="AW106" s="12" t="s">
        <v>30</v>
      </c>
      <c r="AX106" s="12" t="s">
        <v>75</v>
      </c>
      <c r="AY106" s="203" t="s">
        <v>116</v>
      </c>
    </row>
    <row r="107" spans="2:65" s="1" customFormat="1" ht="16.5" customHeight="1">
      <c r="B107" s="32"/>
      <c r="C107" s="169" t="s">
        <v>126</v>
      </c>
      <c r="D107" s="169" t="s">
        <v>121</v>
      </c>
      <c r="E107" s="170" t="s">
        <v>132</v>
      </c>
      <c r="F107" s="171" t="s">
        <v>133</v>
      </c>
      <c r="G107" s="172" t="s">
        <v>134</v>
      </c>
      <c r="H107" s="173">
        <v>15.275</v>
      </c>
      <c r="I107" s="174"/>
      <c r="J107" s="175">
        <f>ROUND(I107*H107,2)</f>
        <v>0</v>
      </c>
      <c r="K107" s="171" t="s">
        <v>1</v>
      </c>
      <c r="L107" s="36"/>
      <c r="M107" s="176" t="s">
        <v>1</v>
      </c>
      <c r="N107" s="177" t="s">
        <v>38</v>
      </c>
      <c r="O107" s="58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AR107" s="15" t="s">
        <v>125</v>
      </c>
      <c r="AT107" s="15" t="s">
        <v>121</v>
      </c>
      <c r="AU107" s="15" t="s">
        <v>126</v>
      </c>
      <c r="AY107" s="15" t="s">
        <v>116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15" t="s">
        <v>75</v>
      </c>
      <c r="BK107" s="180">
        <f>ROUND(I107*H107,2)</f>
        <v>0</v>
      </c>
      <c r="BL107" s="15" t="s">
        <v>125</v>
      </c>
      <c r="BM107" s="15" t="s">
        <v>135</v>
      </c>
    </row>
    <row r="108" spans="2:65" s="13" customFormat="1" ht="11.25">
      <c r="B108" s="204"/>
      <c r="C108" s="205"/>
      <c r="D108" s="183" t="s">
        <v>127</v>
      </c>
      <c r="E108" s="206" t="s">
        <v>1</v>
      </c>
      <c r="F108" s="207" t="s">
        <v>136</v>
      </c>
      <c r="G108" s="205"/>
      <c r="H108" s="206" t="s">
        <v>1</v>
      </c>
      <c r="I108" s="208"/>
      <c r="J108" s="205"/>
      <c r="K108" s="205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127</v>
      </c>
      <c r="AU108" s="213" t="s">
        <v>126</v>
      </c>
      <c r="AV108" s="13" t="s">
        <v>75</v>
      </c>
      <c r="AW108" s="13" t="s">
        <v>30</v>
      </c>
      <c r="AX108" s="13" t="s">
        <v>67</v>
      </c>
      <c r="AY108" s="213" t="s">
        <v>116</v>
      </c>
    </row>
    <row r="109" spans="2:65" s="11" customFormat="1" ht="11.25">
      <c r="B109" s="181"/>
      <c r="C109" s="182"/>
      <c r="D109" s="183" t="s">
        <v>127</v>
      </c>
      <c r="E109" s="184" t="s">
        <v>1</v>
      </c>
      <c r="F109" s="185" t="s">
        <v>137</v>
      </c>
      <c r="G109" s="182"/>
      <c r="H109" s="186">
        <v>5.6929999999999996</v>
      </c>
      <c r="I109" s="187"/>
      <c r="J109" s="182"/>
      <c r="K109" s="182"/>
      <c r="L109" s="188"/>
      <c r="M109" s="189"/>
      <c r="N109" s="190"/>
      <c r="O109" s="190"/>
      <c r="P109" s="190"/>
      <c r="Q109" s="190"/>
      <c r="R109" s="190"/>
      <c r="S109" s="190"/>
      <c r="T109" s="191"/>
      <c r="AT109" s="192" t="s">
        <v>127</v>
      </c>
      <c r="AU109" s="192" t="s">
        <v>126</v>
      </c>
      <c r="AV109" s="11" t="s">
        <v>77</v>
      </c>
      <c r="AW109" s="11" t="s">
        <v>30</v>
      </c>
      <c r="AX109" s="11" t="s">
        <v>67</v>
      </c>
      <c r="AY109" s="192" t="s">
        <v>116</v>
      </c>
    </row>
    <row r="110" spans="2:65" s="13" customFormat="1" ht="11.25">
      <c r="B110" s="204"/>
      <c r="C110" s="205"/>
      <c r="D110" s="183" t="s">
        <v>127</v>
      </c>
      <c r="E110" s="206" t="s">
        <v>1</v>
      </c>
      <c r="F110" s="207" t="s">
        <v>138</v>
      </c>
      <c r="G110" s="205"/>
      <c r="H110" s="206" t="s">
        <v>1</v>
      </c>
      <c r="I110" s="208"/>
      <c r="J110" s="205"/>
      <c r="K110" s="205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127</v>
      </c>
      <c r="AU110" s="213" t="s">
        <v>126</v>
      </c>
      <c r="AV110" s="13" t="s">
        <v>75</v>
      </c>
      <c r="AW110" s="13" t="s">
        <v>30</v>
      </c>
      <c r="AX110" s="13" t="s">
        <v>67</v>
      </c>
      <c r="AY110" s="213" t="s">
        <v>116</v>
      </c>
    </row>
    <row r="111" spans="2:65" s="11" customFormat="1" ht="11.25">
      <c r="B111" s="181"/>
      <c r="C111" s="182"/>
      <c r="D111" s="183" t="s">
        <v>127</v>
      </c>
      <c r="E111" s="184" t="s">
        <v>1</v>
      </c>
      <c r="F111" s="185" t="s">
        <v>139</v>
      </c>
      <c r="G111" s="182"/>
      <c r="H111" s="186">
        <v>9.5820000000000007</v>
      </c>
      <c r="I111" s="187"/>
      <c r="J111" s="182"/>
      <c r="K111" s="182"/>
      <c r="L111" s="188"/>
      <c r="M111" s="189"/>
      <c r="N111" s="190"/>
      <c r="O111" s="190"/>
      <c r="P111" s="190"/>
      <c r="Q111" s="190"/>
      <c r="R111" s="190"/>
      <c r="S111" s="190"/>
      <c r="T111" s="191"/>
      <c r="AT111" s="192" t="s">
        <v>127</v>
      </c>
      <c r="AU111" s="192" t="s">
        <v>126</v>
      </c>
      <c r="AV111" s="11" t="s">
        <v>77</v>
      </c>
      <c r="AW111" s="11" t="s">
        <v>30</v>
      </c>
      <c r="AX111" s="11" t="s">
        <v>67</v>
      </c>
      <c r="AY111" s="192" t="s">
        <v>116</v>
      </c>
    </row>
    <row r="112" spans="2:65" s="12" customFormat="1" ht="11.25">
      <c r="B112" s="193"/>
      <c r="C112" s="194"/>
      <c r="D112" s="183" t="s">
        <v>127</v>
      </c>
      <c r="E112" s="195" t="s">
        <v>1</v>
      </c>
      <c r="F112" s="196" t="s">
        <v>129</v>
      </c>
      <c r="G112" s="194"/>
      <c r="H112" s="197">
        <v>15.275</v>
      </c>
      <c r="I112" s="198"/>
      <c r="J112" s="194"/>
      <c r="K112" s="194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127</v>
      </c>
      <c r="AU112" s="203" t="s">
        <v>126</v>
      </c>
      <c r="AV112" s="12" t="s">
        <v>125</v>
      </c>
      <c r="AW112" s="12" t="s">
        <v>30</v>
      </c>
      <c r="AX112" s="12" t="s">
        <v>75</v>
      </c>
      <c r="AY112" s="203" t="s">
        <v>116</v>
      </c>
    </row>
    <row r="113" spans="2:65" s="1" customFormat="1" ht="16.5" customHeight="1">
      <c r="B113" s="32"/>
      <c r="C113" s="169" t="s">
        <v>125</v>
      </c>
      <c r="D113" s="169" t="s">
        <v>121</v>
      </c>
      <c r="E113" s="170" t="s">
        <v>140</v>
      </c>
      <c r="F113" s="171" t="s">
        <v>141</v>
      </c>
      <c r="G113" s="172" t="s">
        <v>134</v>
      </c>
      <c r="H113" s="173">
        <v>15.275</v>
      </c>
      <c r="I113" s="174"/>
      <c r="J113" s="175">
        <f>ROUND(I113*H113,2)</f>
        <v>0</v>
      </c>
      <c r="K113" s="171" t="s">
        <v>1</v>
      </c>
      <c r="L113" s="36"/>
      <c r="M113" s="176" t="s">
        <v>1</v>
      </c>
      <c r="N113" s="177" t="s">
        <v>38</v>
      </c>
      <c r="O113" s="58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15" t="s">
        <v>125</v>
      </c>
      <c r="AT113" s="15" t="s">
        <v>121</v>
      </c>
      <c r="AU113" s="15" t="s">
        <v>126</v>
      </c>
      <c r="AY113" s="15" t="s">
        <v>116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5" t="s">
        <v>75</v>
      </c>
      <c r="BK113" s="180">
        <f>ROUND(I113*H113,2)</f>
        <v>0</v>
      </c>
      <c r="BL113" s="15" t="s">
        <v>125</v>
      </c>
      <c r="BM113" s="15" t="s">
        <v>142</v>
      </c>
    </row>
    <row r="114" spans="2:65" s="13" customFormat="1" ht="11.25">
      <c r="B114" s="204"/>
      <c r="C114" s="205"/>
      <c r="D114" s="183" t="s">
        <v>127</v>
      </c>
      <c r="E114" s="206" t="s">
        <v>1</v>
      </c>
      <c r="F114" s="207" t="s">
        <v>136</v>
      </c>
      <c r="G114" s="205"/>
      <c r="H114" s="206" t="s">
        <v>1</v>
      </c>
      <c r="I114" s="208"/>
      <c r="J114" s="205"/>
      <c r="K114" s="205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127</v>
      </c>
      <c r="AU114" s="213" t="s">
        <v>126</v>
      </c>
      <c r="AV114" s="13" t="s">
        <v>75</v>
      </c>
      <c r="AW114" s="13" t="s">
        <v>30</v>
      </c>
      <c r="AX114" s="13" t="s">
        <v>67</v>
      </c>
      <c r="AY114" s="213" t="s">
        <v>116</v>
      </c>
    </row>
    <row r="115" spans="2:65" s="11" customFormat="1" ht="11.25">
      <c r="B115" s="181"/>
      <c r="C115" s="182"/>
      <c r="D115" s="183" t="s">
        <v>127</v>
      </c>
      <c r="E115" s="184" t="s">
        <v>1</v>
      </c>
      <c r="F115" s="185" t="s">
        <v>137</v>
      </c>
      <c r="G115" s="182"/>
      <c r="H115" s="186">
        <v>5.6929999999999996</v>
      </c>
      <c r="I115" s="187"/>
      <c r="J115" s="182"/>
      <c r="K115" s="182"/>
      <c r="L115" s="188"/>
      <c r="M115" s="189"/>
      <c r="N115" s="190"/>
      <c r="O115" s="190"/>
      <c r="P115" s="190"/>
      <c r="Q115" s="190"/>
      <c r="R115" s="190"/>
      <c r="S115" s="190"/>
      <c r="T115" s="191"/>
      <c r="AT115" s="192" t="s">
        <v>127</v>
      </c>
      <c r="AU115" s="192" t="s">
        <v>126</v>
      </c>
      <c r="AV115" s="11" t="s">
        <v>77</v>
      </c>
      <c r="AW115" s="11" t="s">
        <v>30</v>
      </c>
      <c r="AX115" s="11" t="s">
        <v>67</v>
      </c>
      <c r="AY115" s="192" t="s">
        <v>116</v>
      </c>
    </row>
    <row r="116" spans="2:65" s="13" customFormat="1" ht="11.25">
      <c r="B116" s="204"/>
      <c r="C116" s="205"/>
      <c r="D116" s="183" t="s">
        <v>127</v>
      </c>
      <c r="E116" s="206" t="s">
        <v>1</v>
      </c>
      <c r="F116" s="207" t="s">
        <v>138</v>
      </c>
      <c r="G116" s="205"/>
      <c r="H116" s="206" t="s">
        <v>1</v>
      </c>
      <c r="I116" s="208"/>
      <c r="J116" s="205"/>
      <c r="K116" s="205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127</v>
      </c>
      <c r="AU116" s="213" t="s">
        <v>126</v>
      </c>
      <c r="AV116" s="13" t="s">
        <v>75</v>
      </c>
      <c r="AW116" s="13" t="s">
        <v>30</v>
      </c>
      <c r="AX116" s="13" t="s">
        <v>67</v>
      </c>
      <c r="AY116" s="213" t="s">
        <v>116</v>
      </c>
    </row>
    <row r="117" spans="2:65" s="11" customFormat="1" ht="11.25">
      <c r="B117" s="181"/>
      <c r="C117" s="182"/>
      <c r="D117" s="183" t="s">
        <v>127</v>
      </c>
      <c r="E117" s="184" t="s">
        <v>1</v>
      </c>
      <c r="F117" s="185" t="s">
        <v>139</v>
      </c>
      <c r="G117" s="182"/>
      <c r="H117" s="186">
        <v>9.5820000000000007</v>
      </c>
      <c r="I117" s="187"/>
      <c r="J117" s="182"/>
      <c r="K117" s="182"/>
      <c r="L117" s="188"/>
      <c r="M117" s="189"/>
      <c r="N117" s="190"/>
      <c r="O117" s="190"/>
      <c r="P117" s="190"/>
      <c r="Q117" s="190"/>
      <c r="R117" s="190"/>
      <c r="S117" s="190"/>
      <c r="T117" s="191"/>
      <c r="AT117" s="192" t="s">
        <v>127</v>
      </c>
      <c r="AU117" s="192" t="s">
        <v>126</v>
      </c>
      <c r="AV117" s="11" t="s">
        <v>77</v>
      </c>
      <c r="AW117" s="11" t="s">
        <v>30</v>
      </c>
      <c r="AX117" s="11" t="s">
        <v>67</v>
      </c>
      <c r="AY117" s="192" t="s">
        <v>116</v>
      </c>
    </row>
    <row r="118" spans="2:65" s="12" customFormat="1" ht="11.25">
      <c r="B118" s="193"/>
      <c r="C118" s="194"/>
      <c r="D118" s="183" t="s">
        <v>127</v>
      </c>
      <c r="E118" s="195" t="s">
        <v>1</v>
      </c>
      <c r="F118" s="196" t="s">
        <v>129</v>
      </c>
      <c r="G118" s="194"/>
      <c r="H118" s="197">
        <v>15.275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127</v>
      </c>
      <c r="AU118" s="203" t="s">
        <v>126</v>
      </c>
      <c r="AV118" s="12" t="s">
        <v>125</v>
      </c>
      <c r="AW118" s="12" t="s">
        <v>30</v>
      </c>
      <c r="AX118" s="12" t="s">
        <v>75</v>
      </c>
      <c r="AY118" s="203" t="s">
        <v>116</v>
      </c>
    </row>
    <row r="119" spans="2:65" s="1" customFormat="1" ht="16.5" customHeight="1">
      <c r="B119" s="32"/>
      <c r="C119" s="169" t="s">
        <v>143</v>
      </c>
      <c r="D119" s="169" t="s">
        <v>121</v>
      </c>
      <c r="E119" s="170" t="s">
        <v>144</v>
      </c>
      <c r="F119" s="171" t="s">
        <v>145</v>
      </c>
      <c r="G119" s="172" t="s">
        <v>134</v>
      </c>
      <c r="H119" s="173">
        <v>4</v>
      </c>
      <c r="I119" s="174"/>
      <c r="J119" s="175">
        <f>ROUND(I119*H119,2)</f>
        <v>0</v>
      </c>
      <c r="K119" s="171" t="s">
        <v>1</v>
      </c>
      <c r="L119" s="36"/>
      <c r="M119" s="176" t="s">
        <v>1</v>
      </c>
      <c r="N119" s="177" t="s">
        <v>38</v>
      </c>
      <c r="O119" s="58"/>
      <c r="P119" s="178">
        <f>O119*H119</f>
        <v>0</v>
      </c>
      <c r="Q119" s="178">
        <v>0</v>
      </c>
      <c r="R119" s="178">
        <f>Q119*H119</f>
        <v>0</v>
      </c>
      <c r="S119" s="178">
        <v>0</v>
      </c>
      <c r="T119" s="179">
        <f>S119*H119</f>
        <v>0</v>
      </c>
      <c r="AR119" s="15" t="s">
        <v>125</v>
      </c>
      <c r="AT119" s="15" t="s">
        <v>121</v>
      </c>
      <c r="AU119" s="15" t="s">
        <v>126</v>
      </c>
      <c r="AY119" s="15" t="s">
        <v>116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75</v>
      </c>
      <c r="BK119" s="180">
        <f>ROUND(I119*H119,2)</f>
        <v>0</v>
      </c>
      <c r="BL119" s="15" t="s">
        <v>125</v>
      </c>
      <c r="BM119" s="15" t="s">
        <v>146</v>
      </c>
    </row>
    <row r="120" spans="2:65" s="11" customFormat="1" ht="11.25">
      <c r="B120" s="181"/>
      <c r="C120" s="182"/>
      <c r="D120" s="183" t="s">
        <v>127</v>
      </c>
      <c r="E120" s="184" t="s">
        <v>1</v>
      </c>
      <c r="F120" s="185" t="s">
        <v>125</v>
      </c>
      <c r="G120" s="182"/>
      <c r="H120" s="186">
        <v>4</v>
      </c>
      <c r="I120" s="187"/>
      <c r="J120" s="182"/>
      <c r="K120" s="182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127</v>
      </c>
      <c r="AU120" s="192" t="s">
        <v>126</v>
      </c>
      <c r="AV120" s="11" t="s">
        <v>77</v>
      </c>
      <c r="AW120" s="11" t="s">
        <v>30</v>
      </c>
      <c r="AX120" s="11" t="s">
        <v>67</v>
      </c>
      <c r="AY120" s="192" t="s">
        <v>116</v>
      </c>
    </row>
    <row r="121" spans="2:65" s="12" customFormat="1" ht="11.25">
      <c r="B121" s="193"/>
      <c r="C121" s="194"/>
      <c r="D121" s="183" t="s">
        <v>127</v>
      </c>
      <c r="E121" s="195" t="s">
        <v>1</v>
      </c>
      <c r="F121" s="196" t="s">
        <v>129</v>
      </c>
      <c r="G121" s="194"/>
      <c r="H121" s="197">
        <v>4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127</v>
      </c>
      <c r="AU121" s="203" t="s">
        <v>126</v>
      </c>
      <c r="AV121" s="12" t="s">
        <v>125</v>
      </c>
      <c r="AW121" s="12" t="s">
        <v>30</v>
      </c>
      <c r="AX121" s="12" t="s">
        <v>75</v>
      </c>
      <c r="AY121" s="203" t="s">
        <v>116</v>
      </c>
    </row>
    <row r="122" spans="2:65" s="1" customFormat="1" ht="16.5" customHeight="1">
      <c r="B122" s="32"/>
      <c r="C122" s="169" t="s">
        <v>135</v>
      </c>
      <c r="D122" s="169" t="s">
        <v>121</v>
      </c>
      <c r="E122" s="170" t="s">
        <v>147</v>
      </c>
      <c r="F122" s="171" t="s">
        <v>148</v>
      </c>
      <c r="G122" s="172" t="s">
        <v>134</v>
      </c>
      <c r="H122" s="173">
        <v>4.8499999999999996</v>
      </c>
      <c r="I122" s="174"/>
      <c r="J122" s="175">
        <f>ROUND(I122*H122,2)</f>
        <v>0</v>
      </c>
      <c r="K122" s="171" t="s">
        <v>1</v>
      </c>
      <c r="L122" s="36"/>
      <c r="M122" s="176" t="s">
        <v>1</v>
      </c>
      <c r="N122" s="177" t="s">
        <v>38</v>
      </c>
      <c r="O122" s="58"/>
      <c r="P122" s="178">
        <f>O122*H122</f>
        <v>0</v>
      </c>
      <c r="Q122" s="178">
        <v>0</v>
      </c>
      <c r="R122" s="178">
        <f>Q122*H122</f>
        <v>0</v>
      </c>
      <c r="S122" s="178">
        <v>0</v>
      </c>
      <c r="T122" s="179">
        <f>S122*H122</f>
        <v>0</v>
      </c>
      <c r="AR122" s="15" t="s">
        <v>125</v>
      </c>
      <c r="AT122" s="15" t="s">
        <v>121</v>
      </c>
      <c r="AU122" s="15" t="s">
        <v>126</v>
      </c>
      <c r="AY122" s="15" t="s">
        <v>116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75</v>
      </c>
      <c r="BK122" s="180">
        <f>ROUND(I122*H122,2)</f>
        <v>0</v>
      </c>
      <c r="BL122" s="15" t="s">
        <v>125</v>
      </c>
      <c r="BM122" s="15" t="s">
        <v>149</v>
      </c>
    </row>
    <row r="123" spans="2:65" s="11" customFormat="1" ht="11.25">
      <c r="B123" s="181"/>
      <c r="C123" s="182"/>
      <c r="D123" s="183" t="s">
        <v>127</v>
      </c>
      <c r="E123" s="184" t="s">
        <v>1</v>
      </c>
      <c r="F123" s="185" t="s">
        <v>150</v>
      </c>
      <c r="G123" s="182"/>
      <c r="H123" s="186">
        <v>4.8499999999999996</v>
      </c>
      <c r="I123" s="187"/>
      <c r="J123" s="182"/>
      <c r="K123" s="182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127</v>
      </c>
      <c r="AU123" s="192" t="s">
        <v>126</v>
      </c>
      <c r="AV123" s="11" t="s">
        <v>77</v>
      </c>
      <c r="AW123" s="11" t="s">
        <v>30</v>
      </c>
      <c r="AX123" s="11" t="s">
        <v>67</v>
      </c>
      <c r="AY123" s="192" t="s">
        <v>116</v>
      </c>
    </row>
    <row r="124" spans="2:65" s="12" customFormat="1" ht="11.25">
      <c r="B124" s="193"/>
      <c r="C124" s="194"/>
      <c r="D124" s="183" t="s">
        <v>127</v>
      </c>
      <c r="E124" s="195" t="s">
        <v>1</v>
      </c>
      <c r="F124" s="196" t="s">
        <v>129</v>
      </c>
      <c r="G124" s="194"/>
      <c r="H124" s="197">
        <v>4.8499999999999996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127</v>
      </c>
      <c r="AU124" s="203" t="s">
        <v>126</v>
      </c>
      <c r="AV124" s="12" t="s">
        <v>125</v>
      </c>
      <c r="AW124" s="12" t="s">
        <v>30</v>
      </c>
      <c r="AX124" s="12" t="s">
        <v>75</v>
      </c>
      <c r="AY124" s="203" t="s">
        <v>116</v>
      </c>
    </row>
    <row r="125" spans="2:65" s="1" customFormat="1" ht="16.5" customHeight="1">
      <c r="B125" s="32"/>
      <c r="C125" s="169" t="s">
        <v>151</v>
      </c>
      <c r="D125" s="169" t="s">
        <v>121</v>
      </c>
      <c r="E125" s="170" t="s">
        <v>152</v>
      </c>
      <c r="F125" s="171" t="s">
        <v>153</v>
      </c>
      <c r="G125" s="172" t="s">
        <v>134</v>
      </c>
      <c r="H125" s="173">
        <v>6.89</v>
      </c>
      <c r="I125" s="174"/>
      <c r="J125" s="175">
        <f>ROUND(I125*H125,2)</f>
        <v>0</v>
      </c>
      <c r="K125" s="171" t="s">
        <v>1</v>
      </c>
      <c r="L125" s="36"/>
      <c r="M125" s="176" t="s">
        <v>1</v>
      </c>
      <c r="N125" s="177" t="s">
        <v>38</v>
      </c>
      <c r="O125" s="58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AR125" s="15" t="s">
        <v>125</v>
      </c>
      <c r="AT125" s="15" t="s">
        <v>121</v>
      </c>
      <c r="AU125" s="15" t="s">
        <v>126</v>
      </c>
      <c r="AY125" s="15" t="s">
        <v>116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75</v>
      </c>
      <c r="BK125" s="180">
        <f>ROUND(I125*H125,2)</f>
        <v>0</v>
      </c>
      <c r="BL125" s="15" t="s">
        <v>125</v>
      </c>
      <c r="BM125" s="15" t="s">
        <v>154</v>
      </c>
    </row>
    <row r="126" spans="2:65" s="11" customFormat="1" ht="11.25">
      <c r="B126" s="181"/>
      <c r="C126" s="182"/>
      <c r="D126" s="183" t="s">
        <v>127</v>
      </c>
      <c r="E126" s="184" t="s">
        <v>1</v>
      </c>
      <c r="F126" s="185" t="s">
        <v>155</v>
      </c>
      <c r="G126" s="182"/>
      <c r="H126" s="186">
        <v>6.89</v>
      </c>
      <c r="I126" s="187"/>
      <c r="J126" s="182"/>
      <c r="K126" s="182"/>
      <c r="L126" s="188"/>
      <c r="M126" s="189"/>
      <c r="N126" s="190"/>
      <c r="O126" s="190"/>
      <c r="P126" s="190"/>
      <c r="Q126" s="190"/>
      <c r="R126" s="190"/>
      <c r="S126" s="190"/>
      <c r="T126" s="191"/>
      <c r="AT126" s="192" t="s">
        <v>127</v>
      </c>
      <c r="AU126" s="192" t="s">
        <v>126</v>
      </c>
      <c r="AV126" s="11" t="s">
        <v>77</v>
      </c>
      <c r="AW126" s="11" t="s">
        <v>30</v>
      </c>
      <c r="AX126" s="11" t="s">
        <v>67</v>
      </c>
      <c r="AY126" s="192" t="s">
        <v>116</v>
      </c>
    </row>
    <row r="127" spans="2:65" s="12" customFormat="1" ht="11.25">
      <c r="B127" s="193"/>
      <c r="C127" s="194"/>
      <c r="D127" s="183" t="s">
        <v>127</v>
      </c>
      <c r="E127" s="195" t="s">
        <v>1</v>
      </c>
      <c r="F127" s="196" t="s">
        <v>129</v>
      </c>
      <c r="G127" s="194"/>
      <c r="H127" s="197">
        <v>6.89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127</v>
      </c>
      <c r="AU127" s="203" t="s">
        <v>126</v>
      </c>
      <c r="AV127" s="12" t="s">
        <v>125</v>
      </c>
      <c r="AW127" s="12" t="s">
        <v>30</v>
      </c>
      <c r="AX127" s="12" t="s">
        <v>75</v>
      </c>
      <c r="AY127" s="203" t="s">
        <v>116</v>
      </c>
    </row>
    <row r="128" spans="2:65" s="1" customFormat="1" ht="16.5" customHeight="1">
      <c r="B128" s="32"/>
      <c r="C128" s="169" t="s">
        <v>142</v>
      </c>
      <c r="D128" s="169" t="s">
        <v>121</v>
      </c>
      <c r="E128" s="170" t="s">
        <v>156</v>
      </c>
      <c r="F128" s="171" t="s">
        <v>157</v>
      </c>
      <c r="G128" s="172" t="s">
        <v>134</v>
      </c>
      <c r="H128" s="173">
        <v>6.85</v>
      </c>
      <c r="I128" s="174"/>
      <c r="J128" s="175">
        <f>ROUND(I128*H128,2)</f>
        <v>0</v>
      </c>
      <c r="K128" s="171" t="s">
        <v>1</v>
      </c>
      <c r="L128" s="36"/>
      <c r="M128" s="176" t="s">
        <v>1</v>
      </c>
      <c r="N128" s="177" t="s">
        <v>38</v>
      </c>
      <c r="O128" s="58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AR128" s="15" t="s">
        <v>125</v>
      </c>
      <c r="AT128" s="15" t="s">
        <v>121</v>
      </c>
      <c r="AU128" s="15" t="s">
        <v>126</v>
      </c>
      <c r="AY128" s="15" t="s">
        <v>116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75</v>
      </c>
      <c r="BK128" s="180">
        <f>ROUND(I128*H128,2)</f>
        <v>0</v>
      </c>
      <c r="BL128" s="15" t="s">
        <v>125</v>
      </c>
      <c r="BM128" s="15" t="s">
        <v>158</v>
      </c>
    </row>
    <row r="129" spans="2:65" s="11" customFormat="1" ht="11.25">
      <c r="B129" s="181"/>
      <c r="C129" s="182"/>
      <c r="D129" s="183" t="s">
        <v>127</v>
      </c>
      <c r="E129" s="184" t="s">
        <v>1</v>
      </c>
      <c r="F129" s="185" t="s">
        <v>159</v>
      </c>
      <c r="G129" s="182"/>
      <c r="H129" s="186">
        <v>6.85</v>
      </c>
      <c r="I129" s="187"/>
      <c r="J129" s="182"/>
      <c r="K129" s="182"/>
      <c r="L129" s="188"/>
      <c r="M129" s="189"/>
      <c r="N129" s="190"/>
      <c r="O129" s="190"/>
      <c r="P129" s="190"/>
      <c r="Q129" s="190"/>
      <c r="R129" s="190"/>
      <c r="S129" s="190"/>
      <c r="T129" s="191"/>
      <c r="AT129" s="192" t="s">
        <v>127</v>
      </c>
      <c r="AU129" s="192" t="s">
        <v>126</v>
      </c>
      <c r="AV129" s="11" t="s">
        <v>77</v>
      </c>
      <c r="AW129" s="11" t="s">
        <v>30</v>
      </c>
      <c r="AX129" s="11" t="s">
        <v>67</v>
      </c>
      <c r="AY129" s="192" t="s">
        <v>116</v>
      </c>
    </row>
    <row r="130" spans="2:65" s="12" customFormat="1" ht="11.25">
      <c r="B130" s="193"/>
      <c r="C130" s="194"/>
      <c r="D130" s="183" t="s">
        <v>127</v>
      </c>
      <c r="E130" s="195" t="s">
        <v>1</v>
      </c>
      <c r="F130" s="196" t="s">
        <v>129</v>
      </c>
      <c r="G130" s="194"/>
      <c r="H130" s="197">
        <v>6.85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127</v>
      </c>
      <c r="AU130" s="203" t="s">
        <v>126</v>
      </c>
      <c r="AV130" s="12" t="s">
        <v>125</v>
      </c>
      <c r="AW130" s="12" t="s">
        <v>30</v>
      </c>
      <c r="AX130" s="12" t="s">
        <v>75</v>
      </c>
      <c r="AY130" s="203" t="s">
        <v>116</v>
      </c>
    </row>
    <row r="131" spans="2:65" s="1" customFormat="1" ht="16.5" customHeight="1">
      <c r="B131" s="32"/>
      <c r="C131" s="169" t="s">
        <v>160</v>
      </c>
      <c r="D131" s="169" t="s">
        <v>121</v>
      </c>
      <c r="E131" s="170" t="s">
        <v>161</v>
      </c>
      <c r="F131" s="171" t="s">
        <v>162</v>
      </c>
      <c r="G131" s="172" t="s">
        <v>124</v>
      </c>
      <c r="H131" s="173">
        <v>253.4</v>
      </c>
      <c r="I131" s="174"/>
      <c r="J131" s="175">
        <f>ROUND(I131*H131,2)</f>
        <v>0</v>
      </c>
      <c r="K131" s="171" t="s">
        <v>1</v>
      </c>
      <c r="L131" s="36"/>
      <c r="M131" s="176" t="s">
        <v>1</v>
      </c>
      <c r="N131" s="177" t="s">
        <v>38</v>
      </c>
      <c r="O131" s="58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AR131" s="15" t="s">
        <v>125</v>
      </c>
      <c r="AT131" s="15" t="s">
        <v>121</v>
      </c>
      <c r="AU131" s="15" t="s">
        <v>126</v>
      </c>
      <c r="AY131" s="15" t="s">
        <v>116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75</v>
      </c>
      <c r="BK131" s="180">
        <f>ROUND(I131*H131,2)</f>
        <v>0</v>
      </c>
      <c r="BL131" s="15" t="s">
        <v>125</v>
      </c>
      <c r="BM131" s="15" t="s">
        <v>163</v>
      </c>
    </row>
    <row r="132" spans="2:65" s="11" customFormat="1" ht="11.25">
      <c r="B132" s="181"/>
      <c r="C132" s="182"/>
      <c r="D132" s="183" t="s">
        <v>127</v>
      </c>
      <c r="E132" s="184" t="s">
        <v>1</v>
      </c>
      <c r="F132" s="185" t="s">
        <v>164</v>
      </c>
      <c r="G132" s="182"/>
      <c r="H132" s="186">
        <v>253.4</v>
      </c>
      <c r="I132" s="187"/>
      <c r="J132" s="182"/>
      <c r="K132" s="182"/>
      <c r="L132" s="188"/>
      <c r="M132" s="189"/>
      <c r="N132" s="190"/>
      <c r="O132" s="190"/>
      <c r="P132" s="190"/>
      <c r="Q132" s="190"/>
      <c r="R132" s="190"/>
      <c r="S132" s="190"/>
      <c r="T132" s="191"/>
      <c r="AT132" s="192" t="s">
        <v>127</v>
      </c>
      <c r="AU132" s="192" t="s">
        <v>126</v>
      </c>
      <c r="AV132" s="11" t="s">
        <v>77</v>
      </c>
      <c r="AW132" s="11" t="s">
        <v>30</v>
      </c>
      <c r="AX132" s="11" t="s">
        <v>67</v>
      </c>
      <c r="AY132" s="192" t="s">
        <v>116</v>
      </c>
    </row>
    <row r="133" spans="2:65" s="12" customFormat="1" ht="11.25">
      <c r="B133" s="193"/>
      <c r="C133" s="194"/>
      <c r="D133" s="183" t="s">
        <v>127</v>
      </c>
      <c r="E133" s="195" t="s">
        <v>1</v>
      </c>
      <c r="F133" s="196" t="s">
        <v>129</v>
      </c>
      <c r="G133" s="194"/>
      <c r="H133" s="197">
        <v>253.4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127</v>
      </c>
      <c r="AU133" s="203" t="s">
        <v>126</v>
      </c>
      <c r="AV133" s="12" t="s">
        <v>125</v>
      </c>
      <c r="AW133" s="12" t="s">
        <v>30</v>
      </c>
      <c r="AX133" s="12" t="s">
        <v>75</v>
      </c>
      <c r="AY133" s="203" t="s">
        <v>116</v>
      </c>
    </row>
    <row r="134" spans="2:65" s="1" customFormat="1" ht="16.5" customHeight="1">
      <c r="B134" s="32"/>
      <c r="C134" s="169" t="s">
        <v>146</v>
      </c>
      <c r="D134" s="169" t="s">
        <v>121</v>
      </c>
      <c r="E134" s="170" t="s">
        <v>165</v>
      </c>
      <c r="F134" s="171" t="s">
        <v>166</v>
      </c>
      <c r="G134" s="172" t="s">
        <v>124</v>
      </c>
      <c r="H134" s="173">
        <v>253.4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38</v>
      </c>
      <c r="O134" s="58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AR134" s="15" t="s">
        <v>125</v>
      </c>
      <c r="AT134" s="15" t="s">
        <v>121</v>
      </c>
      <c r="AU134" s="15" t="s">
        <v>126</v>
      </c>
      <c r="AY134" s="15" t="s">
        <v>116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75</v>
      </c>
      <c r="BK134" s="180">
        <f>ROUND(I134*H134,2)</f>
        <v>0</v>
      </c>
      <c r="BL134" s="15" t="s">
        <v>125</v>
      </c>
      <c r="BM134" s="15" t="s">
        <v>167</v>
      </c>
    </row>
    <row r="135" spans="2:65" s="11" customFormat="1" ht="11.25">
      <c r="B135" s="181"/>
      <c r="C135" s="182"/>
      <c r="D135" s="183" t="s">
        <v>127</v>
      </c>
      <c r="E135" s="184" t="s">
        <v>1</v>
      </c>
      <c r="F135" s="185" t="s">
        <v>164</v>
      </c>
      <c r="G135" s="182"/>
      <c r="H135" s="186">
        <v>253.4</v>
      </c>
      <c r="I135" s="187"/>
      <c r="J135" s="182"/>
      <c r="K135" s="182"/>
      <c r="L135" s="188"/>
      <c r="M135" s="189"/>
      <c r="N135" s="190"/>
      <c r="O135" s="190"/>
      <c r="P135" s="190"/>
      <c r="Q135" s="190"/>
      <c r="R135" s="190"/>
      <c r="S135" s="190"/>
      <c r="T135" s="191"/>
      <c r="AT135" s="192" t="s">
        <v>127</v>
      </c>
      <c r="AU135" s="192" t="s">
        <v>126</v>
      </c>
      <c r="AV135" s="11" t="s">
        <v>77</v>
      </c>
      <c r="AW135" s="11" t="s">
        <v>30</v>
      </c>
      <c r="AX135" s="11" t="s">
        <v>75</v>
      </c>
      <c r="AY135" s="192" t="s">
        <v>116</v>
      </c>
    </row>
    <row r="136" spans="2:65" s="1" customFormat="1" ht="16.5" customHeight="1">
      <c r="B136" s="32"/>
      <c r="C136" s="169" t="s">
        <v>168</v>
      </c>
      <c r="D136" s="169" t="s">
        <v>121</v>
      </c>
      <c r="E136" s="170" t="s">
        <v>169</v>
      </c>
      <c r="F136" s="171" t="s">
        <v>170</v>
      </c>
      <c r="G136" s="172" t="s">
        <v>124</v>
      </c>
      <c r="H136" s="173">
        <v>253.4</v>
      </c>
      <c r="I136" s="174"/>
      <c r="J136" s="175">
        <f>ROUND(I136*H136,2)</f>
        <v>0</v>
      </c>
      <c r="K136" s="171" t="s">
        <v>1</v>
      </c>
      <c r="L136" s="36"/>
      <c r="M136" s="176" t="s">
        <v>1</v>
      </c>
      <c r="N136" s="177" t="s">
        <v>38</v>
      </c>
      <c r="O136" s="58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AR136" s="15" t="s">
        <v>125</v>
      </c>
      <c r="AT136" s="15" t="s">
        <v>121</v>
      </c>
      <c r="AU136" s="15" t="s">
        <v>126</v>
      </c>
      <c r="AY136" s="15" t="s">
        <v>116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75</v>
      </c>
      <c r="BK136" s="180">
        <f>ROUND(I136*H136,2)</f>
        <v>0</v>
      </c>
      <c r="BL136" s="15" t="s">
        <v>125</v>
      </c>
      <c r="BM136" s="15" t="s">
        <v>171</v>
      </c>
    </row>
    <row r="137" spans="2:65" s="11" customFormat="1" ht="11.25">
      <c r="B137" s="181"/>
      <c r="C137" s="182"/>
      <c r="D137" s="183" t="s">
        <v>127</v>
      </c>
      <c r="E137" s="184" t="s">
        <v>1</v>
      </c>
      <c r="F137" s="185" t="s">
        <v>164</v>
      </c>
      <c r="G137" s="182"/>
      <c r="H137" s="186">
        <v>253.4</v>
      </c>
      <c r="I137" s="187"/>
      <c r="J137" s="182"/>
      <c r="K137" s="182"/>
      <c r="L137" s="188"/>
      <c r="M137" s="189"/>
      <c r="N137" s="190"/>
      <c r="O137" s="190"/>
      <c r="P137" s="190"/>
      <c r="Q137" s="190"/>
      <c r="R137" s="190"/>
      <c r="S137" s="190"/>
      <c r="T137" s="191"/>
      <c r="AT137" s="192" t="s">
        <v>127</v>
      </c>
      <c r="AU137" s="192" t="s">
        <v>126</v>
      </c>
      <c r="AV137" s="11" t="s">
        <v>77</v>
      </c>
      <c r="AW137" s="11" t="s">
        <v>30</v>
      </c>
      <c r="AX137" s="11" t="s">
        <v>75</v>
      </c>
      <c r="AY137" s="192" t="s">
        <v>116</v>
      </c>
    </row>
    <row r="138" spans="2:65" s="1" customFormat="1" ht="16.5" customHeight="1">
      <c r="B138" s="32"/>
      <c r="C138" s="169" t="s">
        <v>149</v>
      </c>
      <c r="D138" s="169" t="s">
        <v>121</v>
      </c>
      <c r="E138" s="170" t="s">
        <v>172</v>
      </c>
      <c r="F138" s="171" t="s">
        <v>173</v>
      </c>
      <c r="G138" s="172" t="s">
        <v>124</v>
      </c>
      <c r="H138" s="173">
        <v>253.4</v>
      </c>
      <c r="I138" s="174"/>
      <c r="J138" s="175">
        <f>ROUND(I138*H138,2)</f>
        <v>0</v>
      </c>
      <c r="K138" s="171" t="s">
        <v>1</v>
      </c>
      <c r="L138" s="36"/>
      <c r="M138" s="176" t="s">
        <v>1</v>
      </c>
      <c r="N138" s="177" t="s">
        <v>38</v>
      </c>
      <c r="O138" s="58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AR138" s="15" t="s">
        <v>125</v>
      </c>
      <c r="AT138" s="15" t="s">
        <v>121</v>
      </c>
      <c r="AU138" s="15" t="s">
        <v>126</v>
      </c>
      <c r="AY138" s="15" t="s">
        <v>116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75</v>
      </c>
      <c r="BK138" s="180">
        <f>ROUND(I138*H138,2)</f>
        <v>0</v>
      </c>
      <c r="BL138" s="15" t="s">
        <v>125</v>
      </c>
      <c r="BM138" s="15" t="s">
        <v>174</v>
      </c>
    </row>
    <row r="139" spans="2:65" s="11" customFormat="1" ht="11.25">
      <c r="B139" s="181"/>
      <c r="C139" s="182"/>
      <c r="D139" s="183" t="s">
        <v>127</v>
      </c>
      <c r="E139" s="184" t="s">
        <v>1</v>
      </c>
      <c r="F139" s="185" t="s">
        <v>164</v>
      </c>
      <c r="G139" s="182"/>
      <c r="H139" s="186">
        <v>253.4</v>
      </c>
      <c r="I139" s="187"/>
      <c r="J139" s="182"/>
      <c r="K139" s="182"/>
      <c r="L139" s="188"/>
      <c r="M139" s="189"/>
      <c r="N139" s="190"/>
      <c r="O139" s="190"/>
      <c r="P139" s="190"/>
      <c r="Q139" s="190"/>
      <c r="R139" s="190"/>
      <c r="S139" s="190"/>
      <c r="T139" s="191"/>
      <c r="AT139" s="192" t="s">
        <v>127</v>
      </c>
      <c r="AU139" s="192" t="s">
        <v>126</v>
      </c>
      <c r="AV139" s="11" t="s">
        <v>77</v>
      </c>
      <c r="AW139" s="11" t="s">
        <v>30</v>
      </c>
      <c r="AX139" s="11" t="s">
        <v>67</v>
      </c>
      <c r="AY139" s="192" t="s">
        <v>116</v>
      </c>
    </row>
    <row r="140" spans="2:65" s="12" customFormat="1" ht="11.25">
      <c r="B140" s="193"/>
      <c r="C140" s="194"/>
      <c r="D140" s="183" t="s">
        <v>127</v>
      </c>
      <c r="E140" s="195" t="s">
        <v>1</v>
      </c>
      <c r="F140" s="196" t="s">
        <v>129</v>
      </c>
      <c r="G140" s="194"/>
      <c r="H140" s="197">
        <v>253.4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127</v>
      </c>
      <c r="AU140" s="203" t="s">
        <v>126</v>
      </c>
      <c r="AV140" s="12" t="s">
        <v>125</v>
      </c>
      <c r="AW140" s="12" t="s">
        <v>30</v>
      </c>
      <c r="AX140" s="12" t="s">
        <v>75</v>
      </c>
      <c r="AY140" s="203" t="s">
        <v>116</v>
      </c>
    </row>
    <row r="141" spans="2:65" s="1" customFormat="1" ht="16.5" customHeight="1">
      <c r="B141" s="32"/>
      <c r="C141" s="169" t="s">
        <v>175</v>
      </c>
      <c r="D141" s="169" t="s">
        <v>121</v>
      </c>
      <c r="E141" s="170" t="s">
        <v>176</v>
      </c>
      <c r="F141" s="171" t="s">
        <v>177</v>
      </c>
      <c r="G141" s="172" t="s">
        <v>134</v>
      </c>
      <c r="H141" s="173">
        <v>15.275</v>
      </c>
      <c r="I141" s="174"/>
      <c r="J141" s="175">
        <f>ROUND(I141*H141,2)</f>
        <v>0</v>
      </c>
      <c r="K141" s="171" t="s">
        <v>1</v>
      </c>
      <c r="L141" s="36"/>
      <c r="M141" s="176" t="s">
        <v>1</v>
      </c>
      <c r="N141" s="177" t="s">
        <v>38</v>
      </c>
      <c r="O141" s="58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15" t="s">
        <v>125</v>
      </c>
      <c r="AT141" s="15" t="s">
        <v>121</v>
      </c>
      <c r="AU141" s="15" t="s">
        <v>126</v>
      </c>
      <c r="AY141" s="15" t="s">
        <v>116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75</v>
      </c>
      <c r="BK141" s="180">
        <f>ROUND(I141*H141,2)</f>
        <v>0</v>
      </c>
      <c r="BL141" s="15" t="s">
        <v>125</v>
      </c>
      <c r="BM141" s="15" t="s">
        <v>178</v>
      </c>
    </row>
    <row r="142" spans="2:65" s="13" customFormat="1" ht="11.25">
      <c r="B142" s="204"/>
      <c r="C142" s="205"/>
      <c r="D142" s="183" t="s">
        <v>127</v>
      </c>
      <c r="E142" s="206" t="s">
        <v>1</v>
      </c>
      <c r="F142" s="207" t="s">
        <v>136</v>
      </c>
      <c r="G142" s="205"/>
      <c r="H142" s="206" t="s">
        <v>1</v>
      </c>
      <c r="I142" s="208"/>
      <c r="J142" s="205"/>
      <c r="K142" s="205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127</v>
      </c>
      <c r="AU142" s="213" t="s">
        <v>126</v>
      </c>
      <c r="AV142" s="13" t="s">
        <v>75</v>
      </c>
      <c r="AW142" s="13" t="s">
        <v>30</v>
      </c>
      <c r="AX142" s="13" t="s">
        <v>67</v>
      </c>
      <c r="AY142" s="213" t="s">
        <v>116</v>
      </c>
    </row>
    <row r="143" spans="2:65" s="11" customFormat="1" ht="11.25">
      <c r="B143" s="181"/>
      <c r="C143" s="182"/>
      <c r="D143" s="183" t="s">
        <v>127</v>
      </c>
      <c r="E143" s="184" t="s">
        <v>1</v>
      </c>
      <c r="F143" s="185" t="s">
        <v>137</v>
      </c>
      <c r="G143" s="182"/>
      <c r="H143" s="186">
        <v>5.6929999999999996</v>
      </c>
      <c r="I143" s="187"/>
      <c r="J143" s="182"/>
      <c r="K143" s="182"/>
      <c r="L143" s="188"/>
      <c r="M143" s="189"/>
      <c r="N143" s="190"/>
      <c r="O143" s="190"/>
      <c r="P143" s="190"/>
      <c r="Q143" s="190"/>
      <c r="R143" s="190"/>
      <c r="S143" s="190"/>
      <c r="T143" s="191"/>
      <c r="AT143" s="192" t="s">
        <v>127</v>
      </c>
      <c r="AU143" s="192" t="s">
        <v>126</v>
      </c>
      <c r="AV143" s="11" t="s">
        <v>77</v>
      </c>
      <c r="AW143" s="11" t="s">
        <v>30</v>
      </c>
      <c r="AX143" s="11" t="s">
        <v>67</v>
      </c>
      <c r="AY143" s="192" t="s">
        <v>116</v>
      </c>
    </row>
    <row r="144" spans="2:65" s="13" customFormat="1" ht="11.25">
      <c r="B144" s="204"/>
      <c r="C144" s="205"/>
      <c r="D144" s="183" t="s">
        <v>127</v>
      </c>
      <c r="E144" s="206" t="s">
        <v>1</v>
      </c>
      <c r="F144" s="207" t="s">
        <v>138</v>
      </c>
      <c r="G144" s="205"/>
      <c r="H144" s="206" t="s">
        <v>1</v>
      </c>
      <c r="I144" s="208"/>
      <c r="J144" s="205"/>
      <c r="K144" s="205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127</v>
      </c>
      <c r="AU144" s="213" t="s">
        <v>126</v>
      </c>
      <c r="AV144" s="13" t="s">
        <v>75</v>
      </c>
      <c r="AW144" s="13" t="s">
        <v>30</v>
      </c>
      <c r="AX144" s="13" t="s">
        <v>67</v>
      </c>
      <c r="AY144" s="213" t="s">
        <v>116</v>
      </c>
    </row>
    <row r="145" spans="2:65" s="11" customFormat="1" ht="11.25">
      <c r="B145" s="181"/>
      <c r="C145" s="182"/>
      <c r="D145" s="183" t="s">
        <v>127</v>
      </c>
      <c r="E145" s="184" t="s">
        <v>1</v>
      </c>
      <c r="F145" s="185" t="s">
        <v>139</v>
      </c>
      <c r="G145" s="182"/>
      <c r="H145" s="186">
        <v>9.5820000000000007</v>
      </c>
      <c r="I145" s="187"/>
      <c r="J145" s="182"/>
      <c r="K145" s="182"/>
      <c r="L145" s="188"/>
      <c r="M145" s="189"/>
      <c r="N145" s="190"/>
      <c r="O145" s="190"/>
      <c r="P145" s="190"/>
      <c r="Q145" s="190"/>
      <c r="R145" s="190"/>
      <c r="S145" s="190"/>
      <c r="T145" s="191"/>
      <c r="AT145" s="192" t="s">
        <v>127</v>
      </c>
      <c r="AU145" s="192" t="s">
        <v>126</v>
      </c>
      <c r="AV145" s="11" t="s">
        <v>77</v>
      </c>
      <c r="AW145" s="11" t="s">
        <v>30</v>
      </c>
      <c r="AX145" s="11" t="s">
        <v>67</v>
      </c>
      <c r="AY145" s="192" t="s">
        <v>116</v>
      </c>
    </row>
    <row r="146" spans="2:65" s="12" customFormat="1" ht="11.25">
      <c r="B146" s="193"/>
      <c r="C146" s="194"/>
      <c r="D146" s="183" t="s">
        <v>127</v>
      </c>
      <c r="E146" s="195" t="s">
        <v>1</v>
      </c>
      <c r="F146" s="196" t="s">
        <v>129</v>
      </c>
      <c r="G146" s="194"/>
      <c r="H146" s="197">
        <v>15.275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127</v>
      </c>
      <c r="AU146" s="203" t="s">
        <v>126</v>
      </c>
      <c r="AV146" s="12" t="s">
        <v>125</v>
      </c>
      <c r="AW146" s="12" t="s">
        <v>30</v>
      </c>
      <c r="AX146" s="12" t="s">
        <v>75</v>
      </c>
      <c r="AY146" s="203" t="s">
        <v>116</v>
      </c>
    </row>
    <row r="147" spans="2:65" s="1" customFormat="1" ht="16.5" customHeight="1">
      <c r="B147" s="32"/>
      <c r="C147" s="169" t="s">
        <v>154</v>
      </c>
      <c r="D147" s="169" t="s">
        <v>121</v>
      </c>
      <c r="E147" s="170" t="s">
        <v>179</v>
      </c>
      <c r="F147" s="171" t="s">
        <v>180</v>
      </c>
      <c r="G147" s="172" t="s">
        <v>134</v>
      </c>
      <c r="H147" s="173">
        <v>15.275</v>
      </c>
      <c r="I147" s="174"/>
      <c r="J147" s="175">
        <f>ROUND(I147*H147,2)</f>
        <v>0</v>
      </c>
      <c r="K147" s="171" t="s">
        <v>1</v>
      </c>
      <c r="L147" s="36"/>
      <c r="M147" s="176" t="s">
        <v>1</v>
      </c>
      <c r="N147" s="177" t="s">
        <v>38</v>
      </c>
      <c r="O147" s="58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AR147" s="15" t="s">
        <v>125</v>
      </c>
      <c r="AT147" s="15" t="s">
        <v>121</v>
      </c>
      <c r="AU147" s="15" t="s">
        <v>126</v>
      </c>
      <c r="AY147" s="15" t="s">
        <v>116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75</v>
      </c>
      <c r="BK147" s="180">
        <f>ROUND(I147*H147,2)</f>
        <v>0</v>
      </c>
      <c r="BL147" s="15" t="s">
        <v>125</v>
      </c>
      <c r="BM147" s="15" t="s">
        <v>181</v>
      </c>
    </row>
    <row r="148" spans="2:65" s="13" customFormat="1" ht="11.25">
      <c r="B148" s="204"/>
      <c r="C148" s="205"/>
      <c r="D148" s="183" t="s">
        <v>127</v>
      </c>
      <c r="E148" s="206" t="s">
        <v>1</v>
      </c>
      <c r="F148" s="207" t="s">
        <v>136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127</v>
      </c>
      <c r="AU148" s="213" t="s">
        <v>126</v>
      </c>
      <c r="AV148" s="13" t="s">
        <v>75</v>
      </c>
      <c r="AW148" s="13" t="s">
        <v>30</v>
      </c>
      <c r="AX148" s="13" t="s">
        <v>67</v>
      </c>
      <c r="AY148" s="213" t="s">
        <v>116</v>
      </c>
    </row>
    <row r="149" spans="2:65" s="11" customFormat="1" ht="11.25">
      <c r="B149" s="181"/>
      <c r="C149" s="182"/>
      <c r="D149" s="183" t="s">
        <v>127</v>
      </c>
      <c r="E149" s="184" t="s">
        <v>1</v>
      </c>
      <c r="F149" s="185" t="s">
        <v>137</v>
      </c>
      <c r="G149" s="182"/>
      <c r="H149" s="186">
        <v>5.6929999999999996</v>
      </c>
      <c r="I149" s="187"/>
      <c r="J149" s="182"/>
      <c r="K149" s="182"/>
      <c r="L149" s="188"/>
      <c r="M149" s="189"/>
      <c r="N149" s="190"/>
      <c r="O149" s="190"/>
      <c r="P149" s="190"/>
      <c r="Q149" s="190"/>
      <c r="R149" s="190"/>
      <c r="S149" s="190"/>
      <c r="T149" s="191"/>
      <c r="AT149" s="192" t="s">
        <v>127</v>
      </c>
      <c r="AU149" s="192" t="s">
        <v>126</v>
      </c>
      <c r="AV149" s="11" t="s">
        <v>77</v>
      </c>
      <c r="AW149" s="11" t="s">
        <v>30</v>
      </c>
      <c r="AX149" s="11" t="s">
        <v>67</v>
      </c>
      <c r="AY149" s="192" t="s">
        <v>116</v>
      </c>
    </row>
    <row r="150" spans="2:65" s="13" customFormat="1" ht="11.25">
      <c r="B150" s="204"/>
      <c r="C150" s="205"/>
      <c r="D150" s="183" t="s">
        <v>127</v>
      </c>
      <c r="E150" s="206" t="s">
        <v>1</v>
      </c>
      <c r="F150" s="207" t="s">
        <v>138</v>
      </c>
      <c r="G150" s="205"/>
      <c r="H150" s="206" t="s">
        <v>1</v>
      </c>
      <c r="I150" s="208"/>
      <c r="J150" s="205"/>
      <c r="K150" s="205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127</v>
      </c>
      <c r="AU150" s="213" t="s">
        <v>126</v>
      </c>
      <c r="AV150" s="13" t="s">
        <v>75</v>
      </c>
      <c r="AW150" s="13" t="s">
        <v>30</v>
      </c>
      <c r="AX150" s="13" t="s">
        <v>67</v>
      </c>
      <c r="AY150" s="213" t="s">
        <v>116</v>
      </c>
    </row>
    <row r="151" spans="2:65" s="11" customFormat="1" ht="11.25">
      <c r="B151" s="181"/>
      <c r="C151" s="182"/>
      <c r="D151" s="183" t="s">
        <v>127</v>
      </c>
      <c r="E151" s="184" t="s">
        <v>1</v>
      </c>
      <c r="F151" s="185" t="s">
        <v>139</v>
      </c>
      <c r="G151" s="182"/>
      <c r="H151" s="186">
        <v>9.5820000000000007</v>
      </c>
      <c r="I151" s="187"/>
      <c r="J151" s="182"/>
      <c r="K151" s="182"/>
      <c r="L151" s="188"/>
      <c r="M151" s="189"/>
      <c r="N151" s="190"/>
      <c r="O151" s="190"/>
      <c r="P151" s="190"/>
      <c r="Q151" s="190"/>
      <c r="R151" s="190"/>
      <c r="S151" s="190"/>
      <c r="T151" s="191"/>
      <c r="AT151" s="192" t="s">
        <v>127</v>
      </c>
      <c r="AU151" s="192" t="s">
        <v>126</v>
      </c>
      <c r="AV151" s="11" t="s">
        <v>77</v>
      </c>
      <c r="AW151" s="11" t="s">
        <v>30</v>
      </c>
      <c r="AX151" s="11" t="s">
        <v>67</v>
      </c>
      <c r="AY151" s="192" t="s">
        <v>116</v>
      </c>
    </row>
    <row r="152" spans="2:65" s="12" customFormat="1" ht="11.25">
      <c r="B152" s="193"/>
      <c r="C152" s="194"/>
      <c r="D152" s="183" t="s">
        <v>127</v>
      </c>
      <c r="E152" s="195" t="s">
        <v>1</v>
      </c>
      <c r="F152" s="196" t="s">
        <v>129</v>
      </c>
      <c r="G152" s="194"/>
      <c r="H152" s="197">
        <v>15.275</v>
      </c>
      <c r="I152" s="198"/>
      <c r="J152" s="194"/>
      <c r="K152" s="194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127</v>
      </c>
      <c r="AU152" s="203" t="s">
        <v>126</v>
      </c>
      <c r="AV152" s="12" t="s">
        <v>125</v>
      </c>
      <c r="AW152" s="12" t="s">
        <v>30</v>
      </c>
      <c r="AX152" s="12" t="s">
        <v>75</v>
      </c>
      <c r="AY152" s="203" t="s">
        <v>116</v>
      </c>
    </row>
    <row r="153" spans="2:65" s="1" customFormat="1" ht="16.5" customHeight="1">
      <c r="B153" s="32"/>
      <c r="C153" s="169" t="s">
        <v>8</v>
      </c>
      <c r="D153" s="169" t="s">
        <v>121</v>
      </c>
      <c r="E153" s="170" t="s">
        <v>182</v>
      </c>
      <c r="F153" s="171" t="s">
        <v>183</v>
      </c>
      <c r="G153" s="172" t="s">
        <v>134</v>
      </c>
      <c r="H153" s="173">
        <v>76.58</v>
      </c>
      <c r="I153" s="174"/>
      <c r="J153" s="175">
        <f>ROUND(I153*H153,2)</f>
        <v>0</v>
      </c>
      <c r="K153" s="171" t="s">
        <v>1</v>
      </c>
      <c r="L153" s="36"/>
      <c r="M153" s="176" t="s">
        <v>1</v>
      </c>
      <c r="N153" s="177" t="s">
        <v>38</v>
      </c>
      <c r="O153" s="58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AR153" s="15" t="s">
        <v>125</v>
      </c>
      <c r="AT153" s="15" t="s">
        <v>121</v>
      </c>
      <c r="AU153" s="15" t="s">
        <v>126</v>
      </c>
      <c r="AY153" s="15" t="s">
        <v>116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75</v>
      </c>
      <c r="BK153" s="180">
        <f>ROUND(I153*H153,2)</f>
        <v>0</v>
      </c>
      <c r="BL153" s="15" t="s">
        <v>125</v>
      </c>
      <c r="BM153" s="15" t="s">
        <v>184</v>
      </c>
    </row>
    <row r="154" spans="2:65" s="11" customFormat="1" ht="11.25">
      <c r="B154" s="181"/>
      <c r="C154" s="182"/>
      <c r="D154" s="183" t="s">
        <v>127</v>
      </c>
      <c r="E154" s="184" t="s">
        <v>1</v>
      </c>
      <c r="F154" s="185" t="s">
        <v>185</v>
      </c>
      <c r="G154" s="182"/>
      <c r="H154" s="186">
        <v>76.58</v>
      </c>
      <c r="I154" s="187"/>
      <c r="J154" s="182"/>
      <c r="K154" s="182"/>
      <c r="L154" s="188"/>
      <c r="M154" s="189"/>
      <c r="N154" s="190"/>
      <c r="O154" s="190"/>
      <c r="P154" s="190"/>
      <c r="Q154" s="190"/>
      <c r="R154" s="190"/>
      <c r="S154" s="190"/>
      <c r="T154" s="191"/>
      <c r="AT154" s="192" t="s">
        <v>127</v>
      </c>
      <c r="AU154" s="192" t="s">
        <v>126</v>
      </c>
      <c r="AV154" s="11" t="s">
        <v>77</v>
      </c>
      <c r="AW154" s="11" t="s">
        <v>30</v>
      </c>
      <c r="AX154" s="11" t="s">
        <v>67</v>
      </c>
      <c r="AY154" s="192" t="s">
        <v>116</v>
      </c>
    </row>
    <row r="155" spans="2:65" s="12" customFormat="1" ht="11.25">
      <c r="B155" s="193"/>
      <c r="C155" s="194"/>
      <c r="D155" s="183" t="s">
        <v>127</v>
      </c>
      <c r="E155" s="195" t="s">
        <v>1</v>
      </c>
      <c r="F155" s="196" t="s">
        <v>129</v>
      </c>
      <c r="G155" s="194"/>
      <c r="H155" s="197">
        <v>76.58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127</v>
      </c>
      <c r="AU155" s="203" t="s">
        <v>126</v>
      </c>
      <c r="AV155" s="12" t="s">
        <v>125</v>
      </c>
      <c r="AW155" s="12" t="s">
        <v>30</v>
      </c>
      <c r="AX155" s="12" t="s">
        <v>75</v>
      </c>
      <c r="AY155" s="203" t="s">
        <v>116</v>
      </c>
    </row>
    <row r="156" spans="2:65" s="10" customFormat="1" ht="20.85" customHeight="1">
      <c r="B156" s="153"/>
      <c r="C156" s="154"/>
      <c r="D156" s="155" t="s">
        <v>66</v>
      </c>
      <c r="E156" s="167" t="s">
        <v>186</v>
      </c>
      <c r="F156" s="167" t="s">
        <v>187</v>
      </c>
      <c r="G156" s="154"/>
      <c r="H156" s="154"/>
      <c r="I156" s="157"/>
      <c r="J156" s="168">
        <f>BK156</f>
        <v>0</v>
      </c>
      <c r="K156" s="154"/>
      <c r="L156" s="159"/>
      <c r="M156" s="160"/>
      <c r="N156" s="161"/>
      <c r="O156" s="161"/>
      <c r="P156" s="162">
        <f>SUM(P157:P168)</f>
        <v>0</v>
      </c>
      <c r="Q156" s="161"/>
      <c r="R156" s="162">
        <f>SUM(R157:R168)</f>
        <v>0</v>
      </c>
      <c r="S156" s="161"/>
      <c r="T156" s="163">
        <f>SUM(T157:T168)</f>
        <v>0</v>
      </c>
      <c r="AR156" s="164" t="s">
        <v>75</v>
      </c>
      <c r="AT156" s="165" t="s">
        <v>66</v>
      </c>
      <c r="AU156" s="165" t="s">
        <v>77</v>
      </c>
      <c r="AY156" s="164" t="s">
        <v>116</v>
      </c>
      <c r="BK156" s="166">
        <f>SUM(BK157:BK168)</f>
        <v>0</v>
      </c>
    </row>
    <row r="157" spans="2:65" s="1" customFormat="1" ht="16.5" customHeight="1">
      <c r="B157" s="32"/>
      <c r="C157" s="169" t="s">
        <v>75</v>
      </c>
      <c r="D157" s="169" t="s">
        <v>121</v>
      </c>
      <c r="E157" s="170" t="s">
        <v>188</v>
      </c>
      <c r="F157" s="171" t="s">
        <v>189</v>
      </c>
      <c r="G157" s="172" t="s">
        <v>124</v>
      </c>
      <c r="H157" s="173">
        <v>5.75</v>
      </c>
      <c r="I157" s="174"/>
      <c r="J157" s="175">
        <f>ROUND(I157*H157,2)</f>
        <v>0</v>
      </c>
      <c r="K157" s="171" t="s">
        <v>1</v>
      </c>
      <c r="L157" s="36"/>
      <c r="M157" s="176" t="s">
        <v>1</v>
      </c>
      <c r="N157" s="177" t="s">
        <v>38</v>
      </c>
      <c r="O157" s="58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AR157" s="15" t="s">
        <v>125</v>
      </c>
      <c r="AT157" s="15" t="s">
        <v>121</v>
      </c>
      <c r="AU157" s="15" t="s">
        <v>126</v>
      </c>
      <c r="AY157" s="15" t="s">
        <v>116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75</v>
      </c>
      <c r="BK157" s="180">
        <f>ROUND(I157*H157,2)</f>
        <v>0</v>
      </c>
      <c r="BL157" s="15" t="s">
        <v>125</v>
      </c>
      <c r="BM157" s="15" t="s">
        <v>190</v>
      </c>
    </row>
    <row r="158" spans="2:65" s="11" customFormat="1" ht="11.25">
      <c r="B158" s="181"/>
      <c r="C158" s="182"/>
      <c r="D158" s="183" t="s">
        <v>127</v>
      </c>
      <c r="E158" s="184" t="s">
        <v>1</v>
      </c>
      <c r="F158" s="185" t="s">
        <v>191</v>
      </c>
      <c r="G158" s="182"/>
      <c r="H158" s="186">
        <v>5.75</v>
      </c>
      <c r="I158" s="187"/>
      <c r="J158" s="182"/>
      <c r="K158" s="182"/>
      <c r="L158" s="188"/>
      <c r="M158" s="189"/>
      <c r="N158" s="190"/>
      <c r="O158" s="190"/>
      <c r="P158" s="190"/>
      <c r="Q158" s="190"/>
      <c r="R158" s="190"/>
      <c r="S158" s="190"/>
      <c r="T158" s="191"/>
      <c r="AT158" s="192" t="s">
        <v>127</v>
      </c>
      <c r="AU158" s="192" t="s">
        <v>126</v>
      </c>
      <c r="AV158" s="11" t="s">
        <v>77</v>
      </c>
      <c r="AW158" s="11" t="s">
        <v>30</v>
      </c>
      <c r="AX158" s="11" t="s">
        <v>67</v>
      </c>
      <c r="AY158" s="192" t="s">
        <v>116</v>
      </c>
    </row>
    <row r="159" spans="2:65" s="12" customFormat="1" ht="11.25">
      <c r="B159" s="193"/>
      <c r="C159" s="194"/>
      <c r="D159" s="183" t="s">
        <v>127</v>
      </c>
      <c r="E159" s="195" t="s">
        <v>1</v>
      </c>
      <c r="F159" s="196" t="s">
        <v>129</v>
      </c>
      <c r="G159" s="194"/>
      <c r="H159" s="197">
        <v>5.75</v>
      </c>
      <c r="I159" s="198"/>
      <c r="J159" s="194"/>
      <c r="K159" s="194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127</v>
      </c>
      <c r="AU159" s="203" t="s">
        <v>126</v>
      </c>
      <c r="AV159" s="12" t="s">
        <v>125</v>
      </c>
      <c r="AW159" s="12" t="s">
        <v>30</v>
      </c>
      <c r="AX159" s="12" t="s">
        <v>75</v>
      </c>
      <c r="AY159" s="203" t="s">
        <v>116</v>
      </c>
    </row>
    <row r="160" spans="2:65" s="1" customFormat="1" ht="16.5" customHeight="1">
      <c r="B160" s="32"/>
      <c r="C160" s="169" t="s">
        <v>77</v>
      </c>
      <c r="D160" s="169" t="s">
        <v>121</v>
      </c>
      <c r="E160" s="170" t="s">
        <v>192</v>
      </c>
      <c r="F160" s="171" t="s">
        <v>193</v>
      </c>
      <c r="G160" s="172" t="s">
        <v>134</v>
      </c>
      <c r="H160" s="173">
        <v>2.78</v>
      </c>
      <c r="I160" s="174"/>
      <c r="J160" s="175">
        <f>ROUND(I160*H160,2)</f>
        <v>0</v>
      </c>
      <c r="K160" s="171" t="s">
        <v>1</v>
      </c>
      <c r="L160" s="36"/>
      <c r="M160" s="176" t="s">
        <v>1</v>
      </c>
      <c r="N160" s="177" t="s">
        <v>38</v>
      </c>
      <c r="O160" s="58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AR160" s="15" t="s">
        <v>125</v>
      </c>
      <c r="AT160" s="15" t="s">
        <v>121</v>
      </c>
      <c r="AU160" s="15" t="s">
        <v>126</v>
      </c>
      <c r="AY160" s="15" t="s">
        <v>116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75</v>
      </c>
      <c r="BK160" s="180">
        <f>ROUND(I160*H160,2)</f>
        <v>0</v>
      </c>
      <c r="BL160" s="15" t="s">
        <v>125</v>
      </c>
      <c r="BM160" s="15" t="s">
        <v>194</v>
      </c>
    </row>
    <row r="161" spans="2:65" s="11" customFormat="1" ht="11.25">
      <c r="B161" s="181"/>
      <c r="C161" s="182"/>
      <c r="D161" s="183" t="s">
        <v>127</v>
      </c>
      <c r="E161" s="184" t="s">
        <v>1</v>
      </c>
      <c r="F161" s="185" t="s">
        <v>195</v>
      </c>
      <c r="G161" s="182"/>
      <c r="H161" s="186">
        <v>2.78</v>
      </c>
      <c r="I161" s="187"/>
      <c r="J161" s="182"/>
      <c r="K161" s="182"/>
      <c r="L161" s="188"/>
      <c r="M161" s="189"/>
      <c r="N161" s="190"/>
      <c r="O161" s="190"/>
      <c r="P161" s="190"/>
      <c r="Q161" s="190"/>
      <c r="R161" s="190"/>
      <c r="S161" s="190"/>
      <c r="T161" s="191"/>
      <c r="AT161" s="192" t="s">
        <v>127</v>
      </c>
      <c r="AU161" s="192" t="s">
        <v>126</v>
      </c>
      <c r="AV161" s="11" t="s">
        <v>77</v>
      </c>
      <c r="AW161" s="11" t="s">
        <v>30</v>
      </c>
      <c r="AX161" s="11" t="s">
        <v>67</v>
      </c>
      <c r="AY161" s="192" t="s">
        <v>116</v>
      </c>
    </row>
    <row r="162" spans="2:65" s="12" customFormat="1" ht="11.25">
      <c r="B162" s="193"/>
      <c r="C162" s="194"/>
      <c r="D162" s="183" t="s">
        <v>127</v>
      </c>
      <c r="E162" s="195" t="s">
        <v>1</v>
      </c>
      <c r="F162" s="196" t="s">
        <v>129</v>
      </c>
      <c r="G162" s="194"/>
      <c r="H162" s="197">
        <v>2.78</v>
      </c>
      <c r="I162" s="198"/>
      <c r="J162" s="194"/>
      <c r="K162" s="194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127</v>
      </c>
      <c r="AU162" s="203" t="s">
        <v>126</v>
      </c>
      <c r="AV162" s="12" t="s">
        <v>125</v>
      </c>
      <c r="AW162" s="12" t="s">
        <v>30</v>
      </c>
      <c r="AX162" s="12" t="s">
        <v>75</v>
      </c>
      <c r="AY162" s="203" t="s">
        <v>116</v>
      </c>
    </row>
    <row r="163" spans="2:65" s="1" customFormat="1" ht="16.5" customHeight="1">
      <c r="B163" s="32"/>
      <c r="C163" s="169" t="s">
        <v>126</v>
      </c>
      <c r="D163" s="169" t="s">
        <v>121</v>
      </c>
      <c r="E163" s="170" t="s">
        <v>196</v>
      </c>
      <c r="F163" s="171" t="s">
        <v>197</v>
      </c>
      <c r="G163" s="172" t="s">
        <v>198</v>
      </c>
      <c r="H163" s="173">
        <v>0.15</v>
      </c>
      <c r="I163" s="174"/>
      <c r="J163" s="175">
        <f>ROUND(I163*H163,2)</f>
        <v>0</v>
      </c>
      <c r="K163" s="171" t="s">
        <v>1</v>
      </c>
      <c r="L163" s="36"/>
      <c r="M163" s="176" t="s">
        <v>1</v>
      </c>
      <c r="N163" s="177" t="s">
        <v>38</v>
      </c>
      <c r="O163" s="58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AR163" s="15" t="s">
        <v>125</v>
      </c>
      <c r="AT163" s="15" t="s">
        <v>121</v>
      </c>
      <c r="AU163" s="15" t="s">
        <v>126</v>
      </c>
      <c r="AY163" s="15" t="s">
        <v>116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75</v>
      </c>
      <c r="BK163" s="180">
        <f>ROUND(I163*H163,2)</f>
        <v>0</v>
      </c>
      <c r="BL163" s="15" t="s">
        <v>125</v>
      </c>
      <c r="BM163" s="15" t="s">
        <v>199</v>
      </c>
    </row>
    <row r="164" spans="2:65" s="11" customFormat="1" ht="11.25">
      <c r="B164" s="181"/>
      <c r="C164" s="182"/>
      <c r="D164" s="183" t="s">
        <v>127</v>
      </c>
      <c r="E164" s="184" t="s">
        <v>1</v>
      </c>
      <c r="F164" s="185" t="s">
        <v>200</v>
      </c>
      <c r="G164" s="182"/>
      <c r="H164" s="186">
        <v>0.15</v>
      </c>
      <c r="I164" s="187"/>
      <c r="J164" s="182"/>
      <c r="K164" s="182"/>
      <c r="L164" s="188"/>
      <c r="M164" s="189"/>
      <c r="N164" s="190"/>
      <c r="O164" s="190"/>
      <c r="P164" s="190"/>
      <c r="Q164" s="190"/>
      <c r="R164" s="190"/>
      <c r="S164" s="190"/>
      <c r="T164" s="191"/>
      <c r="AT164" s="192" t="s">
        <v>127</v>
      </c>
      <c r="AU164" s="192" t="s">
        <v>126</v>
      </c>
      <c r="AV164" s="11" t="s">
        <v>77</v>
      </c>
      <c r="AW164" s="11" t="s">
        <v>30</v>
      </c>
      <c r="AX164" s="11" t="s">
        <v>67</v>
      </c>
      <c r="AY164" s="192" t="s">
        <v>116</v>
      </c>
    </row>
    <row r="165" spans="2:65" s="12" customFormat="1" ht="11.25">
      <c r="B165" s="193"/>
      <c r="C165" s="194"/>
      <c r="D165" s="183" t="s">
        <v>127</v>
      </c>
      <c r="E165" s="195" t="s">
        <v>1</v>
      </c>
      <c r="F165" s="196" t="s">
        <v>129</v>
      </c>
      <c r="G165" s="194"/>
      <c r="H165" s="197">
        <v>0.15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127</v>
      </c>
      <c r="AU165" s="203" t="s">
        <v>126</v>
      </c>
      <c r="AV165" s="12" t="s">
        <v>125</v>
      </c>
      <c r="AW165" s="12" t="s">
        <v>30</v>
      </c>
      <c r="AX165" s="12" t="s">
        <v>75</v>
      </c>
      <c r="AY165" s="203" t="s">
        <v>116</v>
      </c>
    </row>
    <row r="166" spans="2:65" s="1" customFormat="1" ht="16.5" customHeight="1">
      <c r="B166" s="32"/>
      <c r="C166" s="169" t="s">
        <v>125</v>
      </c>
      <c r="D166" s="169" t="s">
        <v>121</v>
      </c>
      <c r="E166" s="170" t="s">
        <v>201</v>
      </c>
      <c r="F166" s="171" t="s">
        <v>202</v>
      </c>
      <c r="G166" s="172" t="s">
        <v>134</v>
      </c>
      <c r="H166" s="173">
        <v>0.52</v>
      </c>
      <c r="I166" s="174"/>
      <c r="J166" s="175">
        <f>ROUND(I166*H166,2)</f>
        <v>0</v>
      </c>
      <c r="K166" s="171" t="s">
        <v>1</v>
      </c>
      <c r="L166" s="36"/>
      <c r="M166" s="176" t="s">
        <v>1</v>
      </c>
      <c r="N166" s="177" t="s">
        <v>38</v>
      </c>
      <c r="O166" s="58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AR166" s="15" t="s">
        <v>125</v>
      </c>
      <c r="AT166" s="15" t="s">
        <v>121</v>
      </c>
      <c r="AU166" s="15" t="s">
        <v>126</v>
      </c>
      <c r="AY166" s="15" t="s">
        <v>116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75</v>
      </c>
      <c r="BK166" s="180">
        <f>ROUND(I166*H166,2)</f>
        <v>0</v>
      </c>
      <c r="BL166" s="15" t="s">
        <v>125</v>
      </c>
      <c r="BM166" s="15" t="s">
        <v>203</v>
      </c>
    </row>
    <row r="167" spans="2:65" s="11" customFormat="1" ht="11.25">
      <c r="B167" s="181"/>
      <c r="C167" s="182"/>
      <c r="D167" s="183" t="s">
        <v>127</v>
      </c>
      <c r="E167" s="184" t="s">
        <v>1</v>
      </c>
      <c r="F167" s="185" t="s">
        <v>204</v>
      </c>
      <c r="G167" s="182"/>
      <c r="H167" s="186">
        <v>0.52</v>
      </c>
      <c r="I167" s="187"/>
      <c r="J167" s="182"/>
      <c r="K167" s="182"/>
      <c r="L167" s="188"/>
      <c r="M167" s="189"/>
      <c r="N167" s="190"/>
      <c r="O167" s="190"/>
      <c r="P167" s="190"/>
      <c r="Q167" s="190"/>
      <c r="R167" s="190"/>
      <c r="S167" s="190"/>
      <c r="T167" s="191"/>
      <c r="AT167" s="192" t="s">
        <v>127</v>
      </c>
      <c r="AU167" s="192" t="s">
        <v>126</v>
      </c>
      <c r="AV167" s="11" t="s">
        <v>77</v>
      </c>
      <c r="AW167" s="11" t="s">
        <v>30</v>
      </c>
      <c r="AX167" s="11" t="s">
        <v>67</v>
      </c>
      <c r="AY167" s="192" t="s">
        <v>116</v>
      </c>
    </row>
    <row r="168" spans="2:65" s="12" customFormat="1" ht="11.25">
      <c r="B168" s="193"/>
      <c r="C168" s="194"/>
      <c r="D168" s="183" t="s">
        <v>127</v>
      </c>
      <c r="E168" s="195" t="s">
        <v>1</v>
      </c>
      <c r="F168" s="196" t="s">
        <v>129</v>
      </c>
      <c r="G168" s="194"/>
      <c r="H168" s="197">
        <v>0.52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127</v>
      </c>
      <c r="AU168" s="203" t="s">
        <v>126</v>
      </c>
      <c r="AV168" s="12" t="s">
        <v>125</v>
      </c>
      <c r="AW168" s="12" t="s">
        <v>30</v>
      </c>
      <c r="AX168" s="12" t="s">
        <v>75</v>
      </c>
      <c r="AY168" s="203" t="s">
        <v>116</v>
      </c>
    </row>
    <row r="169" spans="2:65" s="10" customFormat="1" ht="20.85" customHeight="1">
      <c r="B169" s="153"/>
      <c r="C169" s="154"/>
      <c r="D169" s="155" t="s">
        <v>66</v>
      </c>
      <c r="E169" s="167" t="s">
        <v>205</v>
      </c>
      <c r="F169" s="167" t="s">
        <v>206</v>
      </c>
      <c r="G169" s="154"/>
      <c r="H169" s="154"/>
      <c r="I169" s="157"/>
      <c r="J169" s="168">
        <f>BK169</f>
        <v>0</v>
      </c>
      <c r="K169" s="154"/>
      <c r="L169" s="159"/>
      <c r="M169" s="160"/>
      <c r="N169" s="161"/>
      <c r="O169" s="161"/>
      <c r="P169" s="162">
        <f>SUM(P170:P178)</f>
        <v>0</v>
      </c>
      <c r="Q169" s="161"/>
      <c r="R169" s="162">
        <f>SUM(R170:R178)</f>
        <v>0</v>
      </c>
      <c r="S169" s="161"/>
      <c r="T169" s="163">
        <f>SUM(T170:T178)</f>
        <v>0</v>
      </c>
      <c r="AR169" s="164" t="s">
        <v>75</v>
      </c>
      <c r="AT169" s="165" t="s">
        <v>66</v>
      </c>
      <c r="AU169" s="165" t="s">
        <v>77</v>
      </c>
      <c r="AY169" s="164" t="s">
        <v>116</v>
      </c>
      <c r="BK169" s="166">
        <f>SUM(BK170:BK178)</f>
        <v>0</v>
      </c>
    </row>
    <row r="170" spans="2:65" s="1" customFormat="1" ht="16.5" customHeight="1">
      <c r="B170" s="32"/>
      <c r="C170" s="169" t="s">
        <v>75</v>
      </c>
      <c r="D170" s="169" t="s">
        <v>121</v>
      </c>
      <c r="E170" s="170" t="s">
        <v>207</v>
      </c>
      <c r="F170" s="171" t="s">
        <v>208</v>
      </c>
      <c r="G170" s="172" t="s">
        <v>124</v>
      </c>
      <c r="H170" s="173">
        <v>10.92</v>
      </c>
      <c r="I170" s="174"/>
      <c r="J170" s="175">
        <f>ROUND(I170*H170,2)</f>
        <v>0</v>
      </c>
      <c r="K170" s="171" t="s">
        <v>1</v>
      </c>
      <c r="L170" s="36"/>
      <c r="M170" s="176" t="s">
        <v>1</v>
      </c>
      <c r="N170" s="177" t="s">
        <v>38</v>
      </c>
      <c r="O170" s="58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AR170" s="15" t="s">
        <v>125</v>
      </c>
      <c r="AT170" s="15" t="s">
        <v>121</v>
      </c>
      <c r="AU170" s="15" t="s">
        <v>126</v>
      </c>
      <c r="AY170" s="15" t="s">
        <v>116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75</v>
      </c>
      <c r="BK170" s="180">
        <f>ROUND(I170*H170,2)</f>
        <v>0</v>
      </c>
      <c r="BL170" s="15" t="s">
        <v>125</v>
      </c>
      <c r="BM170" s="15" t="s">
        <v>209</v>
      </c>
    </row>
    <row r="171" spans="2:65" s="11" customFormat="1" ht="11.25">
      <c r="B171" s="181"/>
      <c r="C171" s="182"/>
      <c r="D171" s="183" t="s">
        <v>127</v>
      </c>
      <c r="E171" s="184" t="s">
        <v>1</v>
      </c>
      <c r="F171" s="185" t="s">
        <v>210</v>
      </c>
      <c r="G171" s="182"/>
      <c r="H171" s="186">
        <v>10.92</v>
      </c>
      <c r="I171" s="187"/>
      <c r="J171" s="182"/>
      <c r="K171" s="182"/>
      <c r="L171" s="188"/>
      <c r="M171" s="189"/>
      <c r="N171" s="190"/>
      <c r="O171" s="190"/>
      <c r="P171" s="190"/>
      <c r="Q171" s="190"/>
      <c r="R171" s="190"/>
      <c r="S171" s="190"/>
      <c r="T171" s="191"/>
      <c r="AT171" s="192" t="s">
        <v>127</v>
      </c>
      <c r="AU171" s="192" t="s">
        <v>126</v>
      </c>
      <c r="AV171" s="11" t="s">
        <v>77</v>
      </c>
      <c r="AW171" s="11" t="s">
        <v>30</v>
      </c>
      <c r="AX171" s="11" t="s">
        <v>67</v>
      </c>
      <c r="AY171" s="192" t="s">
        <v>116</v>
      </c>
    </row>
    <row r="172" spans="2:65" s="12" customFormat="1" ht="11.25">
      <c r="B172" s="193"/>
      <c r="C172" s="194"/>
      <c r="D172" s="183" t="s">
        <v>127</v>
      </c>
      <c r="E172" s="195" t="s">
        <v>1</v>
      </c>
      <c r="F172" s="196" t="s">
        <v>129</v>
      </c>
      <c r="G172" s="194"/>
      <c r="H172" s="197">
        <v>10.92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127</v>
      </c>
      <c r="AU172" s="203" t="s">
        <v>126</v>
      </c>
      <c r="AV172" s="12" t="s">
        <v>125</v>
      </c>
      <c r="AW172" s="12" t="s">
        <v>30</v>
      </c>
      <c r="AX172" s="12" t="s">
        <v>75</v>
      </c>
      <c r="AY172" s="203" t="s">
        <v>116</v>
      </c>
    </row>
    <row r="173" spans="2:65" s="1" customFormat="1" ht="16.5" customHeight="1">
      <c r="B173" s="32"/>
      <c r="C173" s="169" t="s">
        <v>77</v>
      </c>
      <c r="D173" s="169" t="s">
        <v>121</v>
      </c>
      <c r="E173" s="170" t="s">
        <v>211</v>
      </c>
      <c r="F173" s="171" t="s">
        <v>212</v>
      </c>
      <c r="G173" s="172" t="s">
        <v>213</v>
      </c>
      <c r="H173" s="173">
        <v>11.5</v>
      </c>
      <c r="I173" s="174"/>
      <c r="J173" s="175">
        <f>ROUND(I173*H173,2)</f>
        <v>0</v>
      </c>
      <c r="K173" s="171" t="s">
        <v>1</v>
      </c>
      <c r="L173" s="36"/>
      <c r="M173" s="176" t="s">
        <v>1</v>
      </c>
      <c r="N173" s="177" t="s">
        <v>38</v>
      </c>
      <c r="O173" s="58"/>
      <c r="P173" s="178">
        <f>O173*H173</f>
        <v>0</v>
      </c>
      <c r="Q173" s="178">
        <v>0</v>
      </c>
      <c r="R173" s="178">
        <f>Q173*H173</f>
        <v>0</v>
      </c>
      <c r="S173" s="178">
        <v>0</v>
      </c>
      <c r="T173" s="179">
        <f>S173*H173</f>
        <v>0</v>
      </c>
      <c r="AR173" s="15" t="s">
        <v>125</v>
      </c>
      <c r="AT173" s="15" t="s">
        <v>121</v>
      </c>
      <c r="AU173" s="15" t="s">
        <v>126</v>
      </c>
      <c r="AY173" s="15" t="s">
        <v>116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75</v>
      </c>
      <c r="BK173" s="180">
        <f>ROUND(I173*H173,2)</f>
        <v>0</v>
      </c>
      <c r="BL173" s="15" t="s">
        <v>125</v>
      </c>
      <c r="BM173" s="15" t="s">
        <v>214</v>
      </c>
    </row>
    <row r="174" spans="2:65" s="11" customFormat="1" ht="11.25">
      <c r="B174" s="181"/>
      <c r="C174" s="182"/>
      <c r="D174" s="183" t="s">
        <v>127</v>
      </c>
      <c r="E174" s="184" t="s">
        <v>1</v>
      </c>
      <c r="F174" s="185" t="s">
        <v>215</v>
      </c>
      <c r="G174" s="182"/>
      <c r="H174" s="186">
        <v>11.5</v>
      </c>
      <c r="I174" s="187"/>
      <c r="J174" s="182"/>
      <c r="K174" s="182"/>
      <c r="L174" s="188"/>
      <c r="M174" s="189"/>
      <c r="N174" s="190"/>
      <c r="O174" s="190"/>
      <c r="P174" s="190"/>
      <c r="Q174" s="190"/>
      <c r="R174" s="190"/>
      <c r="S174" s="190"/>
      <c r="T174" s="191"/>
      <c r="AT174" s="192" t="s">
        <v>127</v>
      </c>
      <c r="AU174" s="192" t="s">
        <v>126</v>
      </c>
      <c r="AV174" s="11" t="s">
        <v>77</v>
      </c>
      <c r="AW174" s="11" t="s">
        <v>30</v>
      </c>
      <c r="AX174" s="11" t="s">
        <v>67</v>
      </c>
      <c r="AY174" s="192" t="s">
        <v>116</v>
      </c>
    </row>
    <row r="175" spans="2:65" s="12" customFormat="1" ht="11.25">
      <c r="B175" s="193"/>
      <c r="C175" s="194"/>
      <c r="D175" s="183" t="s">
        <v>127</v>
      </c>
      <c r="E175" s="195" t="s">
        <v>1</v>
      </c>
      <c r="F175" s="196" t="s">
        <v>129</v>
      </c>
      <c r="G175" s="194"/>
      <c r="H175" s="197">
        <v>11.5</v>
      </c>
      <c r="I175" s="198"/>
      <c r="J175" s="194"/>
      <c r="K175" s="194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127</v>
      </c>
      <c r="AU175" s="203" t="s">
        <v>126</v>
      </c>
      <c r="AV175" s="12" t="s">
        <v>125</v>
      </c>
      <c r="AW175" s="12" t="s">
        <v>30</v>
      </c>
      <c r="AX175" s="12" t="s">
        <v>75</v>
      </c>
      <c r="AY175" s="203" t="s">
        <v>116</v>
      </c>
    </row>
    <row r="176" spans="2:65" s="1" customFormat="1" ht="16.5" customHeight="1">
      <c r="B176" s="32"/>
      <c r="C176" s="169" t="s">
        <v>126</v>
      </c>
      <c r="D176" s="169" t="s">
        <v>121</v>
      </c>
      <c r="E176" s="170" t="s">
        <v>216</v>
      </c>
      <c r="F176" s="171" t="s">
        <v>217</v>
      </c>
      <c r="G176" s="172" t="s">
        <v>213</v>
      </c>
      <c r="H176" s="173">
        <v>11.5</v>
      </c>
      <c r="I176" s="174"/>
      <c r="J176" s="175">
        <f>ROUND(I176*H176,2)</f>
        <v>0</v>
      </c>
      <c r="K176" s="171" t="s">
        <v>1</v>
      </c>
      <c r="L176" s="36"/>
      <c r="M176" s="176" t="s">
        <v>1</v>
      </c>
      <c r="N176" s="177" t="s">
        <v>38</v>
      </c>
      <c r="O176" s="58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AR176" s="15" t="s">
        <v>125</v>
      </c>
      <c r="AT176" s="15" t="s">
        <v>121</v>
      </c>
      <c r="AU176" s="15" t="s">
        <v>126</v>
      </c>
      <c r="AY176" s="15" t="s">
        <v>116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75</v>
      </c>
      <c r="BK176" s="180">
        <f>ROUND(I176*H176,2)</f>
        <v>0</v>
      </c>
      <c r="BL176" s="15" t="s">
        <v>125</v>
      </c>
      <c r="BM176" s="15" t="s">
        <v>218</v>
      </c>
    </row>
    <row r="177" spans="2:65" s="11" customFormat="1" ht="11.25">
      <c r="B177" s="181"/>
      <c r="C177" s="182"/>
      <c r="D177" s="183" t="s">
        <v>127</v>
      </c>
      <c r="E177" s="184" t="s">
        <v>1</v>
      </c>
      <c r="F177" s="185" t="s">
        <v>215</v>
      </c>
      <c r="G177" s="182"/>
      <c r="H177" s="186">
        <v>11.5</v>
      </c>
      <c r="I177" s="187"/>
      <c r="J177" s="182"/>
      <c r="K177" s="182"/>
      <c r="L177" s="188"/>
      <c r="M177" s="189"/>
      <c r="N177" s="190"/>
      <c r="O177" s="190"/>
      <c r="P177" s="190"/>
      <c r="Q177" s="190"/>
      <c r="R177" s="190"/>
      <c r="S177" s="190"/>
      <c r="T177" s="191"/>
      <c r="AT177" s="192" t="s">
        <v>127</v>
      </c>
      <c r="AU177" s="192" t="s">
        <v>126</v>
      </c>
      <c r="AV177" s="11" t="s">
        <v>77</v>
      </c>
      <c r="AW177" s="11" t="s">
        <v>30</v>
      </c>
      <c r="AX177" s="11" t="s">
        <v>67</v>
      </c>
      <c r="AY177" s="192" t="s">
        <v>116</v>
      </c>
    </row>
    <row r="178" spans="2:65" s="12" customFormat="1" ht="11.25">
      <c r="B178" s="193"/>
      <c r="C178" s="194"/>
      <c r="D178" s="183" t="s">
        <v>127</v>
      </c>
      <c r="E178" s="195" t="s">
        <v>1</v>
      </c>
      <c r="F178" s="196" t="s">
        <v>129</v>
      </c>
      <c r="G178" s="194"/>
      <c r="H178" s="197">
        <v>11.5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127</v>
      </c>
      <c r="AU178" s="203" t="s">
        <v>126</v>
      </c>
      <c r="AV178" s="12" t="s">
        <v>125</v>
      </c>
      <c r="AW178" s="12" t="s">
        <v>30</v>
      </c>
      <c r="AX178" s="12" t="s">
        <v>75</v>
      </c>
      <c r="AY178" s="203" t="s">
        <v>116</v>
      </c>
    </row>
    <row r="179" spans="2:65" s="10" customFormat="1" ht="20.85" customHeight="1">
      <c r="B179" s="153"/>
      <c r="C179" s="154"/>
      <c r="D179" s="155" t="s">
        <v>66</v>
      </c>
      <c r="E179" s="167" t="s">
        <v>219</v>
      </c>
      <c r="F179" s="167" t="s">
        <v>220</v>
      </c>
      <c r="G179" s="154"/>
      <c r="H179" s="154"/>
      <c r="I179" s="157"/>
      <c r="J179" s="168">
        <f>BK179</f>
        <v>0</v>
      </c>
      <c r="K179" s="154"/>
      <c r="L179" s="159"/>
      <c r="M179" s="160"/>
      <c r="N179" s="161"/>
      <c r="O179" s="161"/>
      <c r="P179" s="162">
        <f>SUM(P180:P218)</f>
        <v>0</v>
      </c>
      <c r="Q179" s="161"/>
      <c r="R179" s="162">
        <f>SUM(R180:R218)</f>
        <v>0</v>
      </c>
      <c r="S179" s="161"/>
      <c r="T179" s="163">
        <f>SUM(T180:T218)</f>
        <v>0</v>
      </c>
      <c r="AR179" s="164" t="s">
        <v>75</v>
      </c>
      <c r="AT179" s="165" t="s">
        <v>66</v>
      </c>
      <c r="AU179" s="165" t="s">
        <v>77</v>
      </c>
      <c r="AY179" s="164" t="s">
        <v>116</v>
      </c>
      <c r="BK179" s="166">
        <f>SUM(BK180:BK218)</f>
        <v>0</v>
      </c>
    </row>
    <row r="180" spans="2:65" s="1" customFormat="1" ht="16.5" customHeight="1">
      <c r="B180" s="32"/>
      <c r="C180" s="169" t="s">
        <v>75</v>
      </c>
      <c r="D180" s="169" t="s">
        <v>121</v>
      </c>
      <c r="E180" s="170" t="s">
        <v>221</v>
      </c>
      <c r="F180" s="171" t="s">
        <v>222</v>
      </c>
      <c r="G180" s="172" t="s">
        <v>124</v>
      </c>
      <c r="H180" s="173">
        <v>255.26499999999999</v>
      </c>
      <c r="I180" s="174"/>
      <c r="J180" s="175">
        <f>ROUND(I180*H180,2)</f>
        <v>0</v>
      </c>
      <c r="K180" s="171" t="s">
        <v>1</v>
      </c>
      <c r="L180" s="36"/>
      <c r="M180" s="176" t="s">
        <v>1</v>
      </c>
      <c r="N180" s="177" t="s">
        <v>38</v>
      </c>
      <c r="O180" s="58"/>
      <c r="P180" s="178">
        <f>O180*H180</f>
        <v>0</v>
      </c>
      <c r="Q180" s="178">
        <v>0</v>
      </c>
      <c r="R180" s="178">
        <f>Q180*H180</f>
        <v>0</v>
      </c>
      <c r="S180" s="178">
        <v>0</v>
      </c>
      <c r="T180" s="179">
        <f>S180*H180</f>
        <v>0</v>
      </c>
      <c r="AR180" s="15" t="s">
        <v>125</v>
      </c>
      <c r="AT180" s="15" t="s">
        <v>121</v>
      </c>
      <c r="AU180" s="15" t="s">
        <v>126</v>
      </c>
      <c r="AY180" s="15" t="s">
        <v>116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75</v>
      </c>
      <c r="BK180" s="180">
        <f>ROUND(I180*H180,2)</f>
        <v>0</v>
      </c>
      <c r="BL180" s="15" t="s">
        <v>125</v>
      </c>
      <c r="BM180" s="15" t="s">
        <v>223</v>
      </c>
    </row>
    <row r="181" spans="2:65" s="11" customFormat="1" ht="11.25">
      <c r="B181" s="181"/>
      <c r="C181" s="182"/>
      <c r="D181" s="183" t="s">
        <v>127</v>
      </c>
      <c r="E181" s="184" t="s">
        <v>1</v>
      </c>
      <c r="F181" s="185" t="s">
        <v>224</v>
      </c>
      <c r="G181" s="182"/>
      <c r="H181" s="186">
        <v>112.892</v>
      </c>
      <c r="I181" s="187"/>
      <c r="J181" s="182"/>
      <c r="K181" s="182"/>
      <c r="L181" s="188"/>
      <c r="M181" s="189"/>
      <c r="N181" s="190"/>
      <c r="O181" s="190"/>
      <c r="P181" s="190"/>
      <c r="Q181" s="190"/>
      <c r="R181" s="190"/>
      <c r="S181" s="190"/>
      <c r="T181" s="191"/>
      <c r="AT181" s="192" t="s">
        <v>127</v>
      </c>
      <c r="AU181" s="192" t="s">
        <v>126</v>
      </c>
      <c r="AV181" s="11" t="s">
        <v>77</v>
      </c>
      <c r="AW181" s="11" t="s">
        <v>30</v>
      </c>
      <c r="AX181" s="11" t="s">
        <v>67</v>
      </c>
      <c r="AY181" s="192" t="s">
        <v>116</v>
      </c>
    </row>
    <row r="182" spans="2:65" s="11" customFormat="1" ht="11.25">
      <c r="B182" s="181"/>
      <c r="C182" s="182"/>
      <c r="D182" s="183" t="s">
        <v>127</v>
      </c>
      <c r="E182" s="184" t="s">
        <v>1</v>
      </c>
      <c r="F182" s="185" t="s">
        <v>225</v>
      </c>
      <c r="G182" s="182"/>
      <c r="H182" s="186">
        <v>4.2</v>
      </c>
      <c r="I182" s="187"/>
      <c r="J182" s="182"/>
      <c r="K182" s="182"/>
      <c r="L182" s="188"/>
      <c r="M182" s="189"/>
      <c r="N182" s="190"/>
      <c r="O182" s="190"/>
      <c r="P182" s="190"/>
      <c r="Q182" s="190"/>
      <c r="R182" s="190"/>
      <c r="S182" s="190"/>
      <c r="T182" s="191"/>
      <c r="AT182" s="192" t="s">
        <v>127</v>
      </c>
      <c r="AU182" s="192" t="s">
        <v>126</v>
      </c>
      <c r="AV182" s="11" t="s">
        <v>77</v>
      </c>
      <c r="AW182" s="11" t="s">
        <v>30</v>
      </c>
      <c r="AX182" s="11" t="s">
        <v>67</v>
      </c>
      <c r="AY182" s="192" t="s">
        <v>116</v>
      </c>
    </row>
    <row r="183" spans="2:65" s="11" customFormat="1" ht="11.25">
      <c r="B183" s="181"/>
      <c r="C183" s="182"/>
      <c r="D183" s="183" t="s">
        <v>127</v>
      </c>
      <c r="E183" s="184" t="s">
        <v>1</v>
      </c>
      <c r="F183" s="185" t="s">
        <v>226</v>
      </c>
      <c r="G183" s="182"/>
      <c r="H183" s="186">
        <v>19.5</v>
      </c>
      <c r="I183" s="187"/>
      <c r="J183" s="182"/>
      <c r="K183" s="182"/>
      <c r="L183" s="188"/>
      <c r="M183" s="189"/>
      <c r="N183" s="190"/>
      <c r="O183" s="190"/>
      <c r="P183" s="190"/>
      <c r="Q183" s="190"/>
      <c r="R183" s="190"/>
      <c r="S183" s="190"/>
      <c r="T183" s="191"/>
      <c r="AT183" s="192" t="s">
        <v>127</v>
      </c>
      <c r="AU183" s="192" t="s">
        <v>126</v>
      </c>
      <c r="AV183" s="11" t="s">
        <v>77</v>
      </c>
      <c r="AW183" s="11" t="s">
        <v>30</v>
      </c>
      <c r="AX183" s="11" t="s">
        <v>67</v>
      </c>
      <c r="AY183" s="192" t="s">
        <v>116</v>
      </c>
    </row>
    <row r="184" spans="2:65" s="11" customFormat="1" ht="11.25">
      <c r="B184" s="181"/>
      <c r="C184" s="182"/>
      <c r="D184" s="183" t="s">
        <v>127</v>
      </c>
      <c r="E184" s="184" t="s">
        <v>1</v>
      </c>
      <c r="F184" s="185" t="s">
        <v>227</v>
      </c>
      <c r="G184" s="182"/>
      <c r="H184" s="186">
        <v>74.790000000000006</v>
      </c>
      <c r="I184" s="187"/>
      <c r="J184" s="182"/>
      <c r="K184" s="182"/>
      <c r="L184" s="188"/>
      <c r="M184" s="189"/>
      <c r="N184" s="190"/>
      <c r="O184" s="190"/>
      <c r="P184" s="190"/>
      <c r="Q184" s="190"/>
      <c r="R184" s="190"/>
      <c r="S184" s="190"/>
      <c r="T184" s="191"/>
      <c r="AT184" s="192" t="s">
        <v>127</v>
      </c>
      <c r="AU184" s="192" t="s">
        <v>126</v>
      </c>
      <c r="AV184" s="11" t="s">
        <v>77</v>
      </c>
      <c r="AW184" s="11" t="s">
        <v>30</v>
      </c>
      <c r="AX184" s="11" t="s">
        <v>67</v>
      </c>
      <c r="AY184" s="192" t="s">
        <v>116</v>
      </c>
    </row>
    <row r="185" spans="2:65" s="11" customFormat="1" ht="11.25">
      <c r="B185" s="181"/>
      <c r="C185" s="182"/>
      <c r="D185" s="183" t="s">
        <v>127</v>
      </c>
      <c r="E185" s="184" t="s">
        <v>1</v>
      </c>
      <c r="F185" s="185" t="s">
        <v>228</v>
      </c>
      <c r="G185" s="182"/>
      <c r="H185" s="186">
        <v>8.01</v>
      </c>
      <c r="I185" s="187"/>
      <c r="J185" s="182"/>
      <c r="K185" s="182"/>
      <c r="L185" s="188"/>
      <c r="M185" s="189"/>
      <c r="N185" s="190"/>
      <c r="O185" s="190"/>
      <c r="P185" s="190"/>
      <c r="Q185" s="190"/>
      <c r="R185" s="190"/>
      <c r="S185" s="190"/>
      <c r="T185" s="191"/>
      <c r="AT185" s="192" t="s">
        <v>127</v>
      </c>
      <c r="AU185" s="192" t="s">
        <v>126</v>
      </c>
      <c r="AV185" s="11" t="s">
        <v>77</v>
      </c>
      <c r="AW185" s="11" t="s">
        <v>30</v>
      </c>
      <c r="AX185" s="11" t="s">
        <v>67</v>
      </c>
      <c r="AY185" s="192" t="s">
        <v>116</v>
      </c>
    </row>
    <row r="186" spans="2:65" s="11" customFormat="1" ht="11.25">
      <c r="B186" s="181"/>
      <c r="C186" s="182"/>
      <c r="D186" s="183" t="s">
        <v>127</v>
      </c>
      <c r="E186" s="184" t="s">
        <v>1</v>
      </c>
      <c r="F186" s="185" t="s">
        <v>229</v>
      </c>
      <c r="G186" s="182"/>
      <c r="H186" s="186">
        <v>17.597999999999999</v>
      </c>
      <c r="I186" s="187"/>
      <c r="J186" s="182"/>
      <c r="K186" s="182"/>
      <c r="L186" s="188"/>
      <c r="M186" s="189"/>
      <c r="N186" s="190"/>
      <c r="O186" s="190"/>
      <c r="P186" s="190"/>
      <c r="Q186" s="190"/>
      <c r="R186" s="190"/>
      <c r="S186" s="190"/>
      <c r="T186" s="191"/>
      <c r="AT186" s="192" t="s">
        <v>127</v>
      </c>
      <c r="AU186" s="192" t="s">
        <v>126</v>
      </c>
      <c r="AV186" s="11" t="s">
        <v>77</v>
      </c>
      <c r="AW186" s="11" t="s">
        <v>30</v>
      </c>
      <c r="AX186" s="11" t="s">
        <v>67</v>
      </c>
      <c r="AY186" s="192" t="s">
        <v>116</v>
      </c>
    </row>
    <row r="187" spans="2:65" s="11" customFormat="1" ht="11.25">
      <c r="B187" s="181"/>
      <c r="C187" s="182"/>
      <c r="D187" s="183" t="s">
        <v>127</v>
      </c>
      <c r="E187" s="184" t="s">
        <v>1</v>
      </c>
      <c r="F187" s="185" t="s">
        <v>230</v>
      </c>
      <c r="G187" s="182"/>
      <c r="H187" s="186">
        <v>18.274999999999999</v>
      </c>
      <c r="I187" s="187"/>
      <c r="J187" s="182"/>
      <c r="K187" s="182"/>
      <c r="L187" s="188"/>
      <c r="M187" s="189"/>
      <c r="N187" s="190"/>
      <c r="O187" s="190"/>
      <c r="P187" s="190"/>
      <c r="Q187" s="190"/>
      <c r="R187" s="190"/>
      <c r="S187" s="190"/>
      <c r="T187" s="191"/>
      <c r="AT187" s="192" t="s">
        <v>127</v>
      </c>
      <c r="AU187" s="192" t="s">
        <v>126</v>
      </c>
      <c r="AV187" s="11" t="s">
        <v>77</v>
      </c>
      <c r="AW187" s="11" t="s">
        <v>30</v>
      </c>
      <c r="AX187" s="11" t="s">
        <v>67</v>
      </c>
      <c r="AY187" s="192" t="s">
        <v>116</v>
      </c>
    </row>
    <row r="188" spans="2:65" s="12" customFormat="1" ht="11.25">
      <c r="B188" s="193"/>
      <c r="C188" s="194"/>
      <c r="D188" s="183" t="s">
        <v>127</v>
      </c>
      <c r="E188" s="195" t="s">
        <v>1</v>
      </c>
      <c r="F188" s="196" t="s">
        <v>129</v>
      </c>
      <c r="G188" s="194"/>
      <c r="H188" s="197">
        <v>255.26499999999999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127</v>
      </c>
      <c r="AU188" s="203" t="s">
        <v>126</v>
      </c>
      <c r="AV188" s="12" t="s">
        <v>125</v>
      </c>
      <c r="AW188" s="12" t="s">
        <v>30</v>
      </c>
      <c r="AX188" s="12" t="s">
        <v>75</v>
      </c>
      <c r="AY188" s="203" t="s">
        <v>116</v>
      </c>
    </row>
    <row r="189" spans="2:65" s="1" customFormat="1" ht="16.5" customHeight="1">
      <c r="B189" s="32"/>
      <c r="C189" s="169" t="s">
        <v>77</v>
      </c>
      <c r="D189" s="169" t="s">
        <v>121</v>
      </c>
      <c r="E189" s="170" t="s">
        <v>231</v>
      </c>
      <c r="F189" s="171" t="s">
        <v>232</v>
      </c>
      <c r="G189" s="172" t="s">
        <v>124</v>
      </c>
      <c r="H189" s="173">
        <v>17.315999999999999</v>
      </c>
      <c r="I189" s="174"/>
      <c r="J189" s="175">
        <f>ROUND(I189*H189,2)</f>
        <v>0</v>
      </c>
      <c r="K189" s="171" t="s">
        <v>1</v>
      </c>
      <c r="L189" s="36"/>
      <c r="M189" s="176" t="s">
        <v>1</v>
      </c>
      <c r="N189" s="177" t="s">
        <v>38</v>
      </c>
      <c r="O189" s="58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AR189" s="15" t="s">
        <v>125</v>
      </c>
      <c r="AT189" s="15" t="s">
        <v>121</v>
      </c>
      <c r="AU189" s="15" t="s">
        <v>126</v>
      </c>
      <c r="AY189" s="15" t="s">
        <v>116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75</v>
      </c>
      <c r="BK189" s="180">
        <f>ROUND(I189*H189,2)</f>
        <v>0</v>
      </c>
      <c r="BL189" s="15" t="s">
        <v>125</v>
      </c>
      <c r="BM189" s="15" t="s">
        <v>233</v>
      </c>
    </row>
    <row r="190" spans="2:65" s="11" customFormat="1" ht="11.25">
      <c r="B190" s="181"/>
      <c r="C190" s="182"/>
      <c r="D190" s="183" t="s">
        <v>127</v>
      </c>
      <c r="E190" s="184" t="s">
        <v>1</v>
      </c>
      <c r="F190" s="185" t="s">
        <v>234</v>
      </c>
      <c r="G190" s="182"/>
      <c r="H190" s="186">
        <v>17.315999999999999</v>
      </c>
      <c r="I190" s="187"/>
      <c r="J190" s="182"/>
      <c r="K190" s="182"/>
      <c r="L190" s="188"/>
      <c r="M190" s="189"/>
      <c r="N190" s="190"/>
      <c r="O190" s="190"/>
      <c r="P190" s="190"/>
      <c r="Q190" s="190"/>
      <c r="R190" s="190"/>
      <c r="S190" s="190"/>
      <c r="T190" s="191"/>
      <c r="AT190" s="192" t="s">
        <v>127</v>
      </c>
      <c r="AU190" s="192" t="s">
        <v>126</v>
      </c>
      <c r="AV190" s="11" t="s">
        <v>77</v>
      </c>
      <c r="AW190" s="11" t="s">
        <v>30</v>
      </c>
      <c r="AX190" s="11" t="s">
        <v>67</v>
      </c>
      <c r="AY190" s="192" t="s">
        <v>116</v>
      </c>
    </row>
    <row r="191" spans="2:65" s="12" customFormat="1" ht="11.25">
      <c r="B191" s="193"/>
      <c r="C191" s="194"/>
      <c r="D191" s="183" t="s">
        <v>127</v>
      </c>
      <c r="E191" s="195" t="s">
        <v>1</v>
      </c>
      <c r="F191" s="196" t="s">
        <v>129</v>
      </c>
      <c r="G191" s="194"/>
      <c r="H191" s="197">
        <v>17.315999999999999</v>
      </c>
      <c r="I191" s="198"/>
      <c r="J191" s="194"/>
      <c r="K191" s="194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127</v>
      </c>
      <c r="AU191" s="203" t="s">
        <v>126</v>
      </c>
      <c r="AV191" s="12" t="s">
        <v>125</v>
      </c>
      <c r="AW191" s="12" t="s">
        <v>30</v>
      </c>
      <c r="AX191" s="12" t="s">
        <v>75</v>
      </c>
      <c r="AY191" s="203" t="s">
        <v>116</v>
      </c>
    </row>
    <row r="192" spans="2:65" s="1" customFormat="1" ht="16.5" customHeight="1">
      <c r="B192" s="32"/>
      <c r="C192" s="169" t="s">
        <v>126</v>
      </c>
      <c r="D192" s="169" t="s">
        <v>121</v>
      </c>
      <c r="E192" s="170" t="s">
        <v>235</v>
      </c>
      <c r="F192" s="171" t="s">
        <v>236</v>
      </c>
      <c r="G192" s="172" t="s">
        <v>124</v>
      </c>
      <c r="H192" s="173">
        <v>38.5</v>
      </c>
      <c r="I192" s="174"/>
      <c r="J192" s="175">
        <f>ROUND(I192*H192,2)</f>
        <v>0</v>
      </c>
      <c r="K192" s="171" t="s">
        <v>1</v>
      </c>
      <c r="L192" s="36"/>
      <c r="M192" s="176" t="s">
        <v>1</v>
      </c>
      <c r="N192" s="177" t="s">
        <v>38</v>
      </c>
      <c r="O192" s="58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AR192" s="15" t="s">
        <v>125</v>
      </c>
      <c r="AT192" s="15" t="s">
        <v>121</v>
      </c>
      <c r="AU192" s="15" t="s">
        <v>126</v>
      </c>
      <c r="AY192" s="15" t="s">
        <v>116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75</v>
      </c>
      <c r="BK192" s="180">
        <f>ROUND(I192*H192,2)</f>
        <v>0</v>
      </c>
      <c r="BL192" s="15" t="s">
        <v>125</v>
      </c>
      <c r="BM192" s="15" t="s">
        <v>237</v>
      </c>
    </row>
    <row r="193" spans="2:65" s="11" customFormat="1" ht="11.25">
      <c r="B193" s="181"/>
      <c r="C193" s="182"/>
      <c r="D193" s="183" t="s">
        <v>127</v>
      </c>
      <c r="E193" s="184" t="s">
        <v>1</v>
      </c>
      <c r="F193" s="185" t="s">
        <v>238</v>
      </c>
      <c r="G193" s="182"/>
      <c r="H193" s="186">
        <v>38.5</v>
      </c>
      <c r="I193" s="187"/>
      <c r="J193" s="182"/>
      <c r="K193" s="182"/>
      <c r="L193" s="188"/>
      <c r="M193" s="189"/>
      <c r="N193" s="190"/>
      <c r="O193" s="190"/>
      <c r="P193" s="190"/>
      <c r="Q193" s="190"/>
      <c r="R193" s="190"/>
      <c r="S193" s="190"/>
      <c r="T193" s="191"/>
      <c r="AT193" s="192" t="s">
        <v>127</v>
      </c>
      <c r="AU193" s="192" t="s">
        <v>126</v>
      </c>
      <c r="AV193" s="11" t="s">
        <v>77</v>
      </c>
      <c r="AW193" s="11" t="s">
        <v>30</v>
      </c>
      <c r="AX193" s="11" t="s">
        <v>67</v>
      </c>
      <c r="AY193" s="192" t="s">
        <v>116</v>
      </c>
    </row>
    <row r="194" spans="2:65" s="12" customFormat="1" ht="11.25">
      <c r="B194" s="193"/>
      <c r="C194" s="194"/>
      <c r="D194" s="183" t="s">
        <v>127</v>
      </c>
      <c r="E194" s="195" t="s">
        <v>1</v>
      </c>
      <c r="F194" s="196" t="s">
        <v>129</v>
      </c>
      <c r="G194" s="194"/>
      <c r="H194" s="197">
        <v>38.5</v>
      </c>
      <c r="I194" s="198"/>
      <c r="J194" s="194"/>
      <c r="K194" s="194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127</v>
      </c>
      <c r="AU194" s="203" t="s">
        <v>126</v>
      </c>
      <c r="AV194" s="12" t="s">
        <v>125</v>
      </c>
      <c r="AW194" s="12" t="s">
        <v>30</v>
      </c>
      <c r="AX194" s="12" t="s">
        <v>75</v>
      </c>
      <c r="AY194" s="203" t="s">
        <v>116</v>
      </c>
    </row>
    <row r="195" spans="2:65" s="1" customFormat="1" ht="16.5" customHeight="1">
      <c r="B195" s="32"/>
      <c r="C195" s="169" t="s">
        <v>125</v>
      </c>
      <c r="D195" s="169" t="s">
        <v>121</v>
      </c>
      <c r="E195" s="170" t="s">
        <v>239</v>
      </c>
      <c r="F195" s="171" t="s">
        <v>240</v>
      </c>
      <c r="G195" s="172" t="s">
        <v>124</v>
      </c>
      <c r="H195" s="173">
        <v>38.5</v>
      </c>
      <c r="I195" s="174"/>
      <c r="J195" s="175">
        <f>ROUND(I195*H195,2)</f>
        <v>0</v>
      </c>
      <c r="K195" s="171" t="s">
        <v>1</v>
      </c>
      <c r="L195" s="36"/>
      <c r="M195" s="176" t="s">
        <v>1</v>
      </c>
      <c r="N195" s="177" t="s">
        <v>38</v>
      </c>
      <c r="O195" s="58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AR195" s="15" t="s">
        <v>125</v>
      </c>
      <c r="AT195" s="15" t="s">
        <v>121</v>
      </c>
      <c r="AU195" s="15" t="s">
        <v>126</v>
      </c>
      <c r="AY195" s="15" t="s">
        <v>116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75</v>
      </c>
      <c r="BK195" s="180">
        <f>ROUND(I195*H195,2)</f>
        <v>0</v>
      </c>
      <c r="BL195" s="15" t="s">
        <v>125</v>
      </c>
      <c r="BM195" s="15" t="s">
        <v>241</v>
      </c>
    </row>
    <row r="196" spans="2:65" s="11" customFormat="1" ht="11.25">
      <c r="B196" s="181"/>
      <c r="C196" s="182"/>
      <c r="D196" s="183" t="s">
        <v>127</v>
      </c>
      <c r="E196" s="184" t="s">
        <v>1</v>
      </c>
      <c r="F196" s="185" t="s">
        <v>238</v>
      </c>
      <c r="G196" s="182"/>
      <c r="H196" s="186">
        <v>38.5</v>
      </c>
      <c r="I196" s="187"/>
      <c r="J196" s="182"/>
      <c r="K196" s="182"/>
      <c r="L196" s="188"/>
      <c r="M196" s="189"/>
      <c r="N196" s="190"/>
      <c r="O196" s="190"/>
      <c r="P196" s="190"/>
      <c r="Q196" s="190"/>
      <c r="R196" s="190"/>
      <c r="S196" s="190"/>
      <c r="T196" s="191"/>
      <c r="AT196" s="192" t="s">
        <v>127</v>
      </c>
      <c r="AU196" s="192" t="s">
        <v>126</v>
      </c>
      <c r="AV196" s="11" t="s">
        <v>77</v>
      </c>
      <c r="AW196" s="11" t="s">
        <v>30</v>
      </c>
      <c r="AX196" s="11" t="s">
        <v>67</v>
      </c>
      <c r="AY196" s="192" t="s">
        <v>116</v>
      </c>
    </row>
    <row r="197" spans="2:65" s="12" customFormat="1" ht="11.25">
      <c r="B197" s="193"/>
      <c r="C197" s="194"/>
      <c r="D197" s="183" t="s">
        <v>127</v>
      </c>
      <c r="E197" s="195" t="s">
        <v>1</v>
      </c>
      <c r="F197" s="196" t="s">
        <v>129</v>
      </c>
      <c r="G197" s="194"/>
      <c r="H197" s="197">
        <v>38.5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127</v>
      </c>
      <c r="AU197" s="203" t="s">
        <v>126</v>
      </c>
      <c r="AV197" s="12" t="s">
        <v>125</v>
      </c>
      <c r="AW197" s="12" t="s">
        <v>30</v>
      </c>
      <c r="AX197" s="12" t="s">
        <v>75</v>
      </c>
      <c r="AY197" s="203" t="s">
        <v>116</v>
      </c>
    </row>
    <row r="198" spans="2:65" s="1" customFormat="1" ht="22.5" customHeight="1">
      <c r="B198" s="32"/>
      <c r="C198" s="169" t="s">
        <v>143</v>
      </c>
      <c r="D198" s="169" t="s">
        <v>121</v>
      </c>
      <c r="E198" s="170" t="s">
        <v>242</v>
      </c>
      <c r="F198" s="171" t="s">
        <v>243</v>
      </c>
      <c r="G198" s="172" t="s">
        <v>124</v>
      </c>
      <c r="H198" s="173">
        <v>38.5</v>
      </c>
      <c r="I198" s="174"/>
      <c r="J198" s="175">
        <f>ROUND(I198*H198,2)</f>
        <v>0</v>
      </c>
      <c r="K198" s="171" t="s">
        <v>1</v>
      </c>
      <c r="L198" s="36"/>
      <c r="M198" s="176" t="s">
        <v>1</v>
      </c>
      <c r="N198" s="177" t="s">
        <v>38</v>
      </c>
      <c r="O198" s="58"/>
      <c r="P198" s="178">
        <f>O198*H198</f>
        <v>0</v>
      </c>
      <c r="Q198" s="178">
        <v>0</v>
      </c>
      <c r="R198" s="178">
        <f>Q198*H198</f>
        <v>0</v>
      </c>
      <c r="S198" s="178">
        <v>0</v>
      </c>
      <c r="T198" s="179">
        <f>S198*H198</f>
        <v>0</v>
      </c>
      <c r="AR198" s="15" t="s">
        <v>125</v>
      </c>
      <c r="AT198" s="15" t="s">
        <v>121</v>
      </c>
      <c r="AU198" s="15" t="s">
        <v>126</v>
      </c>
      <c r="AY198" s="15" t="s">
        <v>116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75</v>
      </c>
      <c r="BK198" s="180">
        <f>ROUND(I198*H198,2)</f>
        <v>0</v>
      </c>
      <c r="BL198" s="15" t="s">
        <v>125</v>
      </c>
      <c r="BM198" s="15" t="s">
        <v>244</v>
      </c>
    </row>
    <row r="199" spans="2:65" s="11" customFormat="1" ht="11.25">
      <c r="B199" s="181"/>
      <c r="C199" s="182"/>
      <c r="D199" s="183" t="s">
        <v>127</v>
      </c>
      <c r="E199" s="184" t="s">
        <v>1</v>
      </c>
      <c r="F199" s="185" t="s">
        <v>238</v>
      </c>
      <c r="G199" s="182"/>
      <c r="H199" s="186">
        <v>38.5</v>
      </c>
      <c r="I199" s="187"/>
      <c r="J199" s="182"/>
      <c r="K199" s="182"/>
      <c r="L199" s="188"/>
      <c r="M199" s="189"/>
      <c r="N199" s="190"/>
      <c r="O199" s="190"/>
      <c r="P199" s="190"/>
      <c r="Q199" s="190"/>
      <c r="R199" s="190"/>
      <c r="S199" s="190"/>
      <c r="T199" s="191"/>
      <c r="AT199" s="192" t="s">
        <v>127</v>
      </c>
      <c r="AU199" s="192" t="s">
        <v>126</v>
      </c>
      <c r="AV199" s="11" t="s">
        <v>77</v>
      </c>
      <c r="AW199" s="11" t="s">
        <v>30</v>
      </c>
      <c r="AX199" s="11" t="s">
        <v>67</v>
      </c>
      <c r="AY199" s="192" t="s">
        <v>116</v>
      </c>
    </row>
    <row r="200" spans="2:65" s="12" customFormat="1" ht="11.25">
      <c r="B200" s="193"/>
      <c r="C200" s="194"/>
      <c r="D200" s="183" t="s">
        <v>127</v>
      </c>
      <c r="E200" s="195" t="s">
        <v>1</v>
      </c>
      <c r="F200" s="196" t="s">
        <v>129</v>
      </c>
      <c r="G200" s="194"/>
      <c r="H200" s="197">
        <v>38.5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127</v>
      </c>
      <c r="AU200" s="203" t="s">
        <v>126</v>
      </c>
      <c r="AV200" s="12" t="s">
        <v>125</v>
      </c>
      <c r="AW200" s="12" t="s">
        <v>30</v>
      </c>
      <c r="AX200" s="12" t="s">
        <v>75</v>
      </c>
      <c r="AY200" s="203" t="s">
        <v>116</v>
      </c>
    </row>
    <row r="201" spans="2:65" s="1" customFormat="1" ht="16.5" customHeight="1">
      <c r="B201" s="32"/>
      <c r="C201" s="169" t="s">
        <v>135</v>
      </c>
      <c r="D201" s="169" t="s">
        <v>121</v>
      </c>
      <c r="E201" s="170" t="s">
        <v>245</v>
      </c>
      <c r="F201" s="171" t="s">
        <v>246</v>
      </c>
      <c r="G201" s="172" t="s">
        <v>124</v>
      </c>
      <c r="H201" s="173">
        <v>38.5</v>
      </c>
      <c r="I201" s="174"/>
      <c r="J201" s="175">
        <f>ROUND(I201*H201,2)</f>
        <v>0</v>
      </c>
      <c r="K201" s="171" t="s">
        <v>1</v>
      </c>
      <c r="L201" s="36"/>
      <c r="M201" s="176" t="s">
        <v>1</v>
      </c>
      <c r="N201" s="177" t="s">
        <v>38</v>
      </c>
      <c r="O201" s="58"/>
      <c r="P201" s="178">
        <f>O201*H201</f>
        <v>0</v>
      </c>
      <c r="Q201" s="178">
        <v>0</v>
      </c>
      <c r="R201" s="178">
        <f>Q201*H201</f>
        <v>0</v>
      </c>
      <c r="S201" s="178">
        <v>0</v>
      </c>
      <c r="T201" s="179">
        <f>S201*H201</f>
        <v>0</v>
      </c>
      <c r="AR201" s="15" t="s">
        <v>125</v>
      </c>
      <c r="AT201" s="15" t="s">
        <v>121</v>
      </c>
      <c r="AU201" s="15" t="s">
        <v>126</v>
      </c>
      <c r="AY201" s="15" t="s">
        <v>116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75</v>
      </c>
      <c r="BK201" s="180">
        <f>ROUND(I201*H201,2)</f>
        <v>0</v>
      </c>
      <c r="BL201" s="15" t="s">
        <v>125</v>
      </c>
      <c r="BM201" s="15" t="s">
        <v>247</v>
      </c>
    </row>
    <row r="202" spans="2:65" s="11" customFormat="1" ht="11.25">
      <c r="B202" s="181"/>
      <c r="C202" s="182"/>
      <c r="D202" s="183" t="s">
        <v>127</v>
      </c>
      <c r="E202" s="184" t="s">
        <v>1</v>
      </c>
      <c r="F202" s="185" t="s">
        <v>238</v>
      </c>
      <c r="G202" s="182"/>
      <c r="H202" s="186">
        <v>38.5</v>
      </c>
      <c r="I202" s="187"/>
      <c r="J202" s="182"/>
      <c r="K202" s="182"/>
      <c r="L202" s="188"/>
      <c r="M202" s="189"/>
      <c r="N202" s="190"/>
      <c r="O202" s="190"/>
      <c r="P202" s="190"/>
      <c r="Q202" s="190"/>
      <c r="R202" s="190"/>
      <c r="S202" s="190"/>
      <c r="T202" s="191"/>
      <c r="AT202" s="192" t="s">
        <v>127</v>
      </c>
      <c r="AU202" s="192" t="s">
        <v>126</v>
      </c>
      <c r="AV202" s="11" t="s">
        <v>77</v>
      </c>
      <c r="AW202" s="11" t="s">
        <v>30</v>
      </c>
      <c r="AX202" s="11" t="s">
        <v>67</v>
      </c>
      <c r="AY202" s="192" t="s">
        <v>116</v>
      </c>
    </row>
    <row r="203" spans="2:65" s="12" customFormat="1" ht="11.25">
      <c r="B203" s="193"/>
      <c r="C203" s="194"/>
      <c r="D203" s="183" t="s">
        <v>127</v>
      </c>
      <c r="E203" s="195" t="s">
        <v>1</v>
      </c>
      <c r="F203" s="196" t="s">
        <v>129</v>
      </c>
      <c r="G203" s="194"/>
      <c r="H203" s="197">
        <v>38.5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127</v>
      </c>
      <c r="AU203" s="203" t="s">
        <v>126</v>
      </c>
      <c r="AV203" s="12" t="s">
        <v>125</v>
      </c>
      <c r="AW203" s="12" t="s">
        <v>30</v>
      </c>
      <c r="AX203" s="12" t="s">
        <v>75</v>
      </c>
      <c r="AY203" s="203" t="s">
        <v>116</v>
      </c>
    </row>
    <row r="204" spans="2:65" s="1" customFormat="1" ht="16.5" customHeight="1">
      <c r="B204" s="32"/>
      <c r="C204" s="169" t="s">
        <v>151</v>
      </c>
      <c r="D204" s="169" t="s">
        <v>121</v>
      </c>
      <c r="E204" s="170" t="s">
        <v>248</v>
      </c>
      <c r="F204" s="171" t="s">
        <v>249</v>
      </c>
      <c r="G204" s="172" t="s">
        <v>124</v>
      </c>
      <c r="H204" s="173">
        <v>38.5</v>
      </c>
      <c r="I204" s="174"/>
      <c r="J204" s="175">
        <f>ROUND(I204*H204,2)</f>
        <v>0</v>
      </c>
      <c r="K204" s="171" t="s">
        <v>1</v>
      </c>
      <c r="L204" s="36"/>
      <c r="M204" s="176" t="s">
        <v>1</v>
      </c>
      <c r="N204" s="177" t="s">
        <v>38</v>
      </c>
      <c r="O204" s="58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AR204" s="15" t="s">
        <v>125</v>
      </c>
      <c r="AT204" s="15" t="s">
        <v>121</v>
      </c>
      <c r="AU204" s="15" t="s">
        <v>126</v>
      </c>
      <c r="AY204" s="15" t="s">
        <v>116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75</v>
      </c>
      <c r="BK204" s="180">
        <f>ROUND(I204*H204,2)</f>
        <v>0</v>
      </c>
      <c r="BL204" s="15" t="s">
        <v>125</v>
      </c>
      <c r="BM204" s="15" t="s">
        <v>250</v>
      </c>
    </row>
    <row r="205" spans="2:65" s="11" customFormat="1" ht="11.25">
      <c r="B205" s="181"/>
      <c r="C205" s="182"/>
      <c r="D205" s="183" t="s">
        <v>127</v>
      </c>
      <c r="E205" s="184" t="s">
        <v>1</v>
      </c>
      <c r="F205" s="185" t="s">
        <v>238</v>
      </c>
      <c r="G205" s="182"/>
      <c r="H205" s="186">
        <v>38.5</v>
      </c>
      <c r="I205" s="187"/>
      <c r="J205" s="182"/>
      <c r="K205" s="182"/>
      <c r="L205" s="188"/>
      <c r="M205" s="189"/>
      <c r="N205" s="190"/>
      <c r="O205" s="190"/>
      <c r="P205" s="190"/>
      <c r="Q205" s="190"/>
      <c r="R205" s="190"/>
      <c r="S205" s="190"/>
      <c r="T205" s="191"/>
      <c r="AT205" s="192" t="s">
        <v>127</v>
      </c>
      <c r="AU205" s="192" t="s">
        <v>126</v>
      </c>
      <c r="AV205" s="11" t="s">
        <v>77</v>
      </c>
      <c r="AW205" s="11" t="s">
        <v>30</v>
      </c>
      <c r="AX205" s="11" t="s">
        <v>67</v>
      </c>
      <c r="AY205" s="192" t="s">
        <v>116</v>
      </c>
    </row>
    <row r="206" spans="2:65" s="12" customFormat="1" ht="11.25">
      <c r="B206" s="193"/>
      <c r="C206" s="194"/>
      <c r="D206" s="183" t="s">
        <v>127</v>
      </c>
      <c r="E206" s="195" t="s">
        <v>1</v>
      </c>
      <c r="F206" s="196" t="s">
        <v>129</v>
      </c>
      <c r="G206" s="194"/>
      <c r="H206" s="197">
        <v>38.5</v>
      </c>
      <c r="I206" s="198"/>
      <c r="J206" s="194"/>
      <c r="K206" s="194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127</v>
      </c>
      <c r="AU206" s="203" t="s">
        <v>126</v>
      </c>
      <c r="AV206" s="12" t="s">
        <v>125</v>
      </c>
      <c r="AW206" s="12" t="s">
        <v>30</v>
      </c>
      <c r="AX206" s="12" t="s">
        <v>75</v>
      </c>
      <c r="AY206" s="203" t="s">
        <v>116</v>
      </c>
    </row>
    <row r="207" spans="2:65" s="1" customFormat="1" ht="16.5" customHeight="1">
      <c r="B207" s="32"/>
      <c r="C207" s="169" t="s">
        <v>142</v>
      </c>
      <c r="D207" s="169" t="s">
        <v>121</v>
      </c>
      <c r="E207" s="170" t="s">
        <v>251</v>
      </c>
      <c r="F207" s="171" t="s">
        <v>252</v>
      </c>
      <c r="G207" s="172" t="s">
        <v>213</v>
      </c>
      <c r="H207" s="173">
        <v>105</v>
      </c>
      <c r="I207" s="174"/>
      <c r="J207" s="175">
        <f>ROUND(I207*H207,2)</f>
        <v>0</v>
      </c>
      <c r="K207" s="171" t="s">
        <v>1</v>
      </c>
      <c r="L207" s="36"/>
      <c r="M207" s="176" t="s">
        <v>1</v>
      </c>
      <c r="N207" s="177" t="s">
        <v>38</v>
      </c>
      <c r="O207" s="58"/>
      <c r="P207" s="178">
        <f>O207*H207</f>
        <v>0</v>
      </c>
      <c r="Q207" s="178">
        <v>0</v>
      </c>
      <c r="R207" s="178">
        <f>Q207*H207</f>
        <v>0</v>
      </c>
      <c r="S207" s="178">
        <v>0</v>
      </c>
      <c r="T207" s="179">
        <f>S207*H207</f>
        <v>0</v>
      </c>
      <c r="AR207" s="15" t="s">
        <v>125</v>
      </c>
      <c r="AT207" s="15" t="s">
        <v>121</v>
      </c>
      <c r="AU207" s="15" t="s">
        <v>126</v>
      </c>
      <c r="AY207" s="15" t="s">
        <v>116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75</v>
      </c>
      <c r="BK207" s="180">
        <f>ROUND(I207*H207,2)</f>
        <v>0</v>
      </c>
      <c r="BL207" s="15" t="s">
        <v>125</v>
      </c>
      <c r="BM207" s="15" t="s">
        <v>253</v>
      </c>
    </row>
    <row r="208" spans="2:65" s="11" customFormat="1" ht="11.25">
      <c r="B208" s="181"/>
      <c r="C208" s="182"/>
      <c r="D208" s="183" t="s">
        <v>127</v>
      </c>
      <c r="E208" s="184" t="s">
        <v>1</v>
      </c>
      <c r="F208" s="185" t="s">
        <v>254</v>
      </c>
      <c r="G208" s="182"/>
      <c r="H208" s="186">
        <v>105</v>
      </c>
      <c r="I208" s="187"/>
      <c r="J208" s="182"/>
      <c r="K208" s="182"/>
      <c r="L208" s="188"/>
      <c r="M208" s="189"/>
      <c r="N208" s="190"/>
      <c r="O208" s="190"/>
      <c r="P208" s="190"/>
      <c r="Q208" s="190"/>
      <c r="R208" s="190"/>
      <c r="S208" s="190"/>
      <c r="T208" s="191"/>
      <c r="AT208" s="192" t="s">
        <v>127</v>
      </c>
      <c r="AU208" s="192" t="s">
        <v>126</v>
      </c>
      <c r="AV208" s="11" t="s">
        <v>77</v>
      </c>
      <c r="AW208" s="11" t="s">
        <v>30</v>
      </c>
      <c r="AX208" s="11" t="s">
        <v>67</v>
      </c>
      <c r="AY208" s="192" t="s">
        <v>116</v>
      </c>
    </row>
    <row r="209" spans="2:65" s="12" customFormat="1" ht="11.25">
      <c r="B209" s="193"/>
      <c r="C209" s="194"/>
      <c r="D209" s="183" t="s">
        <v>127</v>
      </c>
      <c r="E209" s="195" t="s">
        <v>1</v>
      </c>
      <c r="F209" s="196" t="s">
        <v>129</v>
      </c>
      <c r="G209" s="194"/>
      <c r="H209" s="197">
        <v>105</v>
      </c>
      <c r="I209" s="198"/>
      <c r="J209" s="194"/>
      <c r="K209" s="194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127</v>
      </c>
      <c r="AU209" s="203" t="s">
        <v>126</v>
      </c>
      <c r="AV209" s="12" t="s">
        <v>125</v>
      </c>
      <c r="AW209" s="12" t="s">
        <v>30</v>
      </c>
      <c r="AX209" s="12" t="s">
        <v>75</v>
      </c>
      <c r="AY209" s="203" t="s">
        <v>116</v>
      </c>
    </row>
    <row r="210" spans="2:65" s="1" customFormat="1" ht="16.5" customHeight="1">
      <c r="B210" s="32"/>
      <c r="C210" s="169" t="s">
        <v>160</v>
      </c>
      <c r="D210" s="169" t="s">
        <v>121</v>
      </c>
      <c r="E210" s="170" t="s">
        <v>255</v>
      </c>
      <c r="F210" s="171" t="s">
        <v>256</v>
      </c>
      <c r="G210" s="172" t="s">
        <v>124</v>
      </c>
      <c r="H210" s="173">
        <v>268.02800000000002</v>
      </c>
      <c r="I210" s="174"/>
      <c r="J210" s="175">
        <f>ROUND(I210*H210,2)</f>
        <v>0</v>
      </c>
      <c r="K210" s="171" t="s">
        <v>1</v>
      </c>
      <c r="L210" s="36"/>
      <c r="M210" s="176" t="s">
        <v>1</v>
      </c>
      <c r="N210" s="177" t="s">
        <v>38</v>
      </c>
      <c r="O210" s="58"/>
      <c r="P210" s="178">
        <f>O210*H210</f>
        <v>0</v>
      </c>
      <c r="Q210" s="178">
        <v>0</v>
      </c>
      <c r="R210" s="178">
        <f>Q210*H210</f>
        <v>0</v>
      </c>
      <c r="S210" s="178">
        <v>0</v>
      </c>
      <c r="T210" s="179">
        <f>S210*H210</f>
        <v>0</v>
      </c>
      <c r="AR210" s="15" t="s">
        <v>125</v>
      </c>
      <c r="AT210" s="15" t="s">
        <v>121</v>
      </c>
      <c r="AU210" s="15" t="s">
        <v>126</v>
      </c>
      <c r="AY210" s="15" t="s">
        <v>116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75</v>
      </c>
      <c r="BK210" s="180">
        <f>ROUND(I210*H210,2)</f>
        <v>0</v>
      </c>
      <c r="BL210" s="15" t="s">
        <v>125</v>
      </c>
      <c r="BM210" s="15" t="s">
        <v>257</v>
      </c>
    </row>
    <row r="211" spans="2:65" s="11" customFormat="1" ht="11.25">
      <c r="B211" s="181"/>
      <c r="C211" s="182"/>
      <c r="D211" s="183" t="s">
        <v>127</v>
      </c>
      <c r="E211" s="184" t="s">
        <v>1</v>
      </c>
      <c r="F211" s="185" t="s">
        <v>258</v>
      </c>
      <c r="G211" s="182"/>
      <c r="H211" s="186">
        <v>268.02800000000002</v>
      </c>
      <c r="I211" s="187"/>
      <c r="J211" s="182"/>
      <c r="K211" s="182"/>
      <c r="L211" s="188"/>
      <c r="M211" s="189"/>
      <c r="N211" s="190"/>
      <c r="O211" s="190"/>
      <c r="P211" s="190"/>
      <c r="Q211" s="190"/>
      <c r="R211" s="190"/>
      <c r="S211" s="190"/>
      <c r="T211" s="191"/>
      <c r="AT211" s="192" t="s">
        <v>127</v>
      </c>
      <c r="AU211" s="192" t="s">
        <v>126</v>
      </c>
      <c r="AV211" s="11" t="s">
        <v>77</v>
      </c>
      <c r="AW211" s="11" t="s">
        <v>30</v>
      </c>
      <c r="AX211" s="11" t="s">
        <v>67</v>
      </c>
      <c r="AY211" s="192" t="s">
        <v>116</v>
      </c>
    </row>
    <row r="212" spans="2:65" s="12" customFormat="1" ht="11.25">
      <c r="B212" s="193"/>
      <c r="C212" s="194"/>
      <c r="D212" s="183" t="s">
        <v>127</v>
      </c>
      <c r="E212" s="195" t="s">
        <v>1</v>
      </c>
      <c r="F212" s="196" t="s">
        <v>129</v>
      </c>
      <c r="G212" s="194"/>
      <c r="H212" s="197">
        <v>268.02800000000002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127</v>
      </c>
      <c r="AU212" s="203" t="s">
        <v>126</v>
      </c>
      <c r="AV212" s="12" t="s">
        <v>125</v>
      </c>
      <c r="AW212" s="12" t="s">
        <v>30</v>
      </c>
      <c r="AX212" s="12" t="s">
        <v>75</v>
      </c>
      <c r="AY212" s="203" t="s">
        <v>116</v>
      </c>
    </row>
    <row r="213" spans="2:65" s="1" customFormat="1" ht="16.5" customHeight="1">
      <c r="B213" s="32"/>
      <c r="C213" s="169" t="s">
        <v>146</v>
      </c>
      <c r="D213" s="169" t="s">
        <v>121</v>
      </c>
      <c r="E213" s="170" t="s">
        <v>259</v>
      </c>
      <c r="F213" s="171" t="s">
        <v>260</v>
      </c>
      <c r="G213" s="172" t="s">
        <v>124</v>
      </c>
      <c r="H213" s="173">
        <v>18.181999999999999</v>
      </c>
      <c r="I213" s="174"/>
      <c r="J213" s="175">
        <f>ROUND(I213*H213,2)</f>
        <v>0</v>
      </c>
      <c r="K213" s="171" t="s">
        <v>1</v>
      </c>
      <c r="L213" s="36"/>
      <c r="M213" s="176" t="s">
        <v>1</v>
      </c>
      <c r="N213" s="177" t="s">
        <v>38</v>
      </c>
      <c r="O213" s="58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AR213" s="15" t="s">
        <v>125</v>
      </c>
      <c r="AT213" s="15" t="s">
        <v>121</v>
      </c>
      <c r="AU213" s="15" t="s">
        <v>126</v>
      </c>
      <c r="AY213" s="15" t="s">
        <v>116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75</v>
      </c>
      <c r="BK213" s="180">
        <f>ROUND(I213*H213,2)</f>
        <v>0</v>
      </c>
      <c r="BL213" s="15" t="s">
        <v>125</v>
      </c>
      <c r="BM213" s="15" t="s">
        <v>261</v>
      </c>
    </row>
    <row r="214" spans="2:65" s="11" customFormat="1" ht="11.25">
      <c r="B214" s="181"/>
      <c r="C214" s="182"/>
      <c r="D214" s="183" t="s">
        <v>127</v>
      </c>
      <c r="E214" s="184" t="s">
        <v>1</v>
      </c>
      <c r="F214" s="185" t="s">
        <v>262</v>
      </c>
      <c r="G214" s="182"/>
      <c r="H214" s="186">
        <v>18.181999999999999</v>
      </c>
      <c r="I214" s="187"/>
      <c r="J214" s="182"/>
      <c r="K214" s="182"/>
      <c r="L214" s="188"/>
      <c r="M214" s="189"/>
      <c r="N214" s="190"/>
      <c r="O214" s="190"/>
      <c r="P214" s="190"/>
      <c r="Q214" s="190"/>
      <c r="R214" s="190"/>
      <c r="S214" s="190"/>
      <c r="T214" s="191"/>
      <c r="AT214" s="192" t="s">
        <v>127</v>
      </c>
      <c r="AU214" s="192" t="s">
        <v>126</v>
      </c>
      <c r="AV214" s="11" t="s">
        <v>77</v>
      </c>
      <c r="AW214" s="11" t="s">
        <v>30</v>
      </c>
      <c r="AX214" s="11" t="s">
        <v>67</v>
      </c>
      <c r="AY214" s="192" t="s">
        <v>116</v>
      </c>
    </row>
    <row r="215" spans="2:65" s="12" customFormat="1" ht="11.25">
      <c r="B215" s="193"/>
      <c r="C215" s="194"/>
      <c r="D215" s="183" t="s">
        <v>127</v>
      </c>
      <c r="E215" s="195" t="s">
        <v>1</v>
      </c>
      <c r="F215" s="196" t="s">
        <v>129</v>
      </c>
      <c r="G215" s="194"/>
      <c r="H215" s="197">
        <v>18.181999999999999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127</v>
      </c>
      <c r="AU215" s="203" t="s">
        <v>126</v>
      </c>
      <c r="AV215" s="12" t="s">
        <v>125</v>
      </c>
      <c r="AW215" s="12" t="s">
        <v>30</v>
      </c>
      <c r="AX215" s="12" t="s">
        <v>75</v>
      </c>
      <c r="AY215" s="203" t="s">
        <v>116</v>
      </c>
    </row>
    <row r="216" spans="2:65" s="1" customFormat="1" ht="16.5" customHeight="1">
      <c r="B216" s="32"/>
      <c r="C216" s="169" t="s">
        <v>168</v>
      </c>
      <c r="D216" s="169" t="s">
        <v>121</v>
      </c>
      <c r="E216" s="170" t="s">
        <v>263</v>
      </c>
      <c r="F216" s="171" t="s">
        <v>264</v>
      </c>
      <c r="G216" s="172" t="s">
        <v>198</v>
      </c>
      <c r="H216" s="173">
        <v>1.2070000000000001</v>
      </c>
      <c r="I216" s="174"/>
      <c r="J216" s="175">
        <f>ROUND(I216*H216,2)</f>
        <v>0</v>
      </c>
      <c r="K216" s="171" t="s">
        <v>1</v>
      </c>
      <c r="L216" s="36"/>
      <c r="M216" s="176" t="s">
        <v>1</v>
      </c>
      <c r="N216" s="177" t="s">
        <v>38</v>
      </c>
      <c r="O216" s="58"/>
      <c r="P216" s="178">
        <f>O216*H216</f>
        <v>0</v>
      </c>
      <c r="Q216" s="178">
        <v>0</v>
      </c>
      <c r="R216" s="178">
        <f>Q216*H216</f>
        <v>0</v>
      </c>
      <c r="S216" s="178">
        <v>0</v>
      </c>
      <c r="T216" s="179">
        <f>S216*H216</f>
        <v>0</v>
      </c>
      <c r="AR216" s="15" t="s">
        <v>125</v>
      </c>
      <c r="AT216" s="15" t="s">
        <v>121</v>
      </c>
      <c r="AU216" s="15" t="s">
        <v>126</v>
      </c>
      <c r="AY216" s="15" t="s">
        <v>116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75</v>
      </c>
      <c r="BK216" s="180">
        <f>ROUND(I216*H216,2)</f>
        <v>0</v>
      </c>
      <c r="BL216" s="15" t="s">
        <v>125</v>
      </c>
      <c r="BM216" s="15" t="s">
        <v>265</v>
      </c>
    </row>
    <row r="217" spans="2:65" s="11" customFormat="1" ht="11.25">
      <c r="B217" s="181"/>
      <c r="C217" s="182"/>
      <c r="D217" s="183" t="s">
        <v>127</v>
      </c>
      <c r="E217" s="184" t="s">
        <v>1</v>
      </c>
      <c r="F217" s="185" t="s">
        <v>266</v>
      </c>
      <c r="G217" s="182"/>
      <c r="H217" s="186">
        <v>1.2070000000000001</v>
      </c>
      <c r="I217" s="187"/>
      <c r="J217" s="182"/>
      <c r="K217" s="182"/>
      <c r="L217" s="188"/>
      <c r="M217" s="189"/>
      <c r="N217" s="190"/>
      <c r="O217" s="190"/>
      <c r="P217" s="190"/>
      <c r="Q217" s="190"/>
      <c r="R217" s="190"/>
      <c r="S217" s="190"/>
      <c r="T217" s="191"/>
      <c r="AT217" s="192" t="s">
        <v>127</v>
      </c>
      <c r="AU217" s="192" t="s">
        <v>126</v>
      </c>
      <c r="AV217" s="11" t="s">
        <v>77</v>
      </c>
      <c r="AW217" s="11" t="s">
        <v>30</v>
      </c>
      <c r="AX217" s="11" t="s">
        <v>67</v>
      </c>
      <c r="AY217" s="192" t="s">
        <v>116</v>
      </c>
    </row>
    <row r="218" spans="2:65" s="12" customFormat="1" ht="11.25">
      <c r="B218" s="193"/>
      <c r="C218" s="194"/>
      <c r="D218" s="183" t="s">
        <v>127</v>
      </c>
      <c r="E218" s="195" t="s">
        <v>1</v>
      </c>
      <c r="F218" s="196" t="s">
        <v>129</v>
      </c>
      <c r="G218" s="194"/>
      <c r="H218" s="197">
        <v>1.2070000000000001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127</v>
      </c>
      <c r="AU218" s="203" t="s">
        <v>126</v>
      </c>
      <c r="AV218" s="12" t="s">
        <v>125</v>
      </c>
      <c r="AW218" s="12" t="s">
        <v>30</v>
      </c>
      <c r="AX218" s="12" t="s">
        <v>75</v>
      </c>
      <c r="AY218" s="203" t="s">
        <v>116</v>
      </c>
    </row>
    <row r="219" spans="2:65" s="10" customFormat="1" ht="20.85" customHeight="1">
      <c r="B219" s="153"/>
      <c r="C219" s="154"/>
      <c r="D219" s="155" t="s">
        <v>66</v>
      </c>
      <c r="E219" s="167" t="s">
        <v>267</v>
      </c>
      <c r="F219" s="167" t="s">
        <v>268</v>
      </c>
      <c r="G219" s="154"/>
      <c r="H219" s="154"/>
      <c r="I219" s="157"/>
      <c r="J219" s="168">
        <f>BK219</f>
        <v>0</v>
      </c>
      <c r="K219" s="154"/>
      <c r="L219" s="159"/>
      <c r="M219" s="160"/>
      <c r="N219" s="161"/>
      <c r="O219" s="161"/>
      <c r="P219" s="162">
        <f>SUM(P220:P255)</f>
        <v>0</v>
      </c>
      <c r="Q219" s="161"/>
      <c r="R219" s="162">
        <f>SUM(R220:R255)</f>
        <v>0</v>
      </c>
      <c r="S219" s="161"/>
      <c r="T219" s="163">
        <f>SUM(T220:T255)</f>
        <v>0</v>
      </c>
      <c r="AR219" s="164" t="s">
        <v>75</v>
      </c>
      <c r="AT219" s="165" t="s">
        <v>66</v>
      </c>
      <c r="AU219" s="165" t="s">
        <v>77</v>
      </c>
      <c r="AY219" s="164" t="s">
        <v>116</v>
      </c>
      <c r="BK219" s="166">
        <f>SUM(BK220:BK255)</f>
        <v>0</v>
      </c>
    </row>
    <row r="220" spans="2:65" s="1" customFormat="1" ht="16.5" customHeight="1">
      <c r="B220" s="32"/>
      <c r="C220" s="169" t="s">
        <v>75</v>
      </c>
      <c r="D220" s="169" t="s">
        <v>121</v>
      </c>
      <c r="E220" s="170" t="s">
        <v>269</v>
      </c>
      <c r="F220" s="171" t="s">
        <v>270</v>
      </c>
      <c r="G220" s="172" t="s">
        <v>213</v>
      </c>
      <c r="H220" s="173">
        <v>16</v>
      </c>
      <c r="I220" s="174"/>
      <c r="J220" s="175">
        <f>ROUND(I220*H220,2)</f>
        <v>0</v>
      </c>
      <c r="K220" s="171" t="s">
        <v>1</v>
      </c>
      <c r="L220" s="36"/>
      <c r="M220" s="176" t="s">
        <v>1</v>
      </c>
      <c r="N220" s="177" t="s">
        <v>38</v>
      </c>
      <c r="O220" s="58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AR220" s="15" t="s">
        <v>125</v>
      </c>
      <c r="AT220" s="15" t="s">
        <v>121</v>
      </c>
      <c r="AU220" s="15" t="s">
        <v>126</v>
      </c>
      <c r="AY220" s="15" t="s">
        <v>116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75</v>
      </c>
      <c r="BK220" s="180">
        <f>ROUND(I220*H220,2)</f>
        <v>0</v>
      </c>
      <c r="BL220" s="15" t="s">
        <v>125</v>
      </c>
      <c r="BM220" s="15" t="s">
        <v>271</v>
      </c>
    </row>
    <row r="221" spans="2:65" s="11" customFormat="1" ht="11.25">
      <c r="B221" s="181"/>
      <c r="C221" s="182"/>
      <c r="D221" s="183" t="s">
        <v>127</v>
      </c>
      <c r="E221" s="184" t="s">
        <v>1</v>
      </c>
      <c r="F221" s="185" t="s">
        <v>272</v>
      </c>
      <c r="G221" s="182"/>
      <c r="H221" s="186">
        <v>16</v>
      </c>
      <c r="I221" s="187"/>
      <c r="J221" s="182"/>
      <c r="K221" s="182"/>
      <c r="L221" s="188"/>
      <c r="M221" s="189"/>
      <c r="N221" s="190"/>
      <c r="O221" s="190"/>
      <c r="P221" s="190"/>
      <c r="Q221" s="190"/>
      <c r="R221" s="190"/>
      <c r="S221" s="190"/>
      <c r="T221" s="191"/>
      <c r="AT221" s="192" t="s">
        <v>127</v>
      </c>
      <c r="AU221" s="192" t="s">
        <v>126</v>
      </c>
      <c r="AV221" s="11" t="s">
        <v>77</v>
      </c>
      <c r="AW221" s="11" t="s">
        <v>30</v>
      </c>
      <c r="AX221" s="11" t="s">
        <v>75</v>
      </c>
      <c r="AY221" s="192" t="s">
        <v>116</v>
      </c>
    </row>
    <row r="222" spans="2:65" s="1" customFormat="1" ht="16.5" customHeight="1">
      <c r="B222" s="32"/>
      <c r="C222" s="169" t="s">
        <v>77</v>
      </c>
      <c r="D222" s="169" t="s">
        <v>121</v>
      </c>
      <c r="E222" s="170" t="s">
        <v>273</v>
      </c>
      <c r="F222" s="171" t="s">
        <v>274</v>
      </c>
      <c r="G222" s="172" t="s">
        <v>213</v>
      </c>
      <c r="H222" s="173">
        <v>127.384</v>
      </c>
      <c r="I222" s="174"/>
      <c r="J222" s="175">
        <f>ROUND(I222*H222,2)</f>
        <v>0</v>
      </c>
      <c r="K222" s="171" t="s">
        <v>1</v>
      </c>
      <c r="L222" s="36"/>
      <c r="M222" s="176" t="s">
        <v>1</v>
      </c>
      <c r="N222" s="177" t="s">
        <v>38</v>
      </c>
      <c r="O222" s="58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AR222" s="15" t="s">
        <v>125</v>
      </c>
      <c r="AT222" s="15" t="s">
        <v>121</v>
      </c>
      <c r="AU222" s="15" t="s">
        <v>126</v>
      </c>
      <c r="AY222" s="15" t="s">
        <v>116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75</v>
      </c>
      <c r="BK222" s="180">
        <f>ROUND(I222*H222,2)</f>
        <v>0</v>
      </c>
      <c r="BL222" s="15" t="s">
        <v>125</v>
      </c>
      <c r="BM222" s="15" t="s">
        <v>275</v>
      </c>
    </row>
    <row r="223" spans="2:65" s="11" customFormat="1" ht="11.25">
      <c r="B223" s="181"/>
      <c r="C223" s="182"/>
      <c r="D223" s="183" t="s">
        <v>127</v>
      </c>
      <c r="E223" s="184" t="s">
        <v>1</v>
      </c>
      <c r="F223" s="185" t="s">
        <v>276</v>
      </c>
      <c r="G223" s="182"/>
      <c r="H223" s="186">
        <v>127.384</v>
      </c>
      <c r="I223" s="187"/>
      <c r="J223" s="182"/>
      <c r="K223" s="182"/>
      <c r="L223" s="188"/>
      <c r="M223" s="189"/>
      <c r="N223" s="190"/>
      <c r="O223" s="190"/>
      <c r="P223" s="190"/>
      <c r="Q223" s="190"/>
      <c r="R223" s="190"/>
      <c r="S223" s="190"/>
      <c r="T223" s="191"/>
      <c r="AT223" s="192" t="s">
        <v>127</v>
      </c>
      <c r="AU223" s="192" t="s">
        <v>126</v>
      </c>
      <c r="AV223" s="11" t="s">
        <v>77</v>
      </c>
      <c r="AW223" s="11" t="s">
        <v>30</v>
      </c>
      <c r="AX223" s="11" t="s">
        <v>67</v>
      </c>
      <c r="AY223" s="192" t="s">
        <v>116</v>
      </c>
    </row>
    <row r="224" spans="2:65" s="12" customFormat="1" ht="11.25">
      <c r="B224" s="193"/>
      <c r="C224" s="194"/>
      <c r="D224" s="183" t="s">
        <v>127</v>
      </c>
      <c r="E224" s="195" t="s">
        <v>1</v>
      </c>
      <c r="F224" s="196" t="s">
        <v>129</v>
      </c>
      <c r="G224" s="194"/>
      <c r="H224" s="197">
        <v>127.384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127</v>
      </c>
      <c r="AU224" s="203" t="s">
        <v>126</v>
      </c>
      <c r="AV224" s="12" t="s">
        <v>125</v>
      </c>
      <c r="AW224" s="12" t="s">
        <v>30</v>
      </c>
      <c r="AX224" s="12" t="s">
        <v>75</v>
      </c>
      <c r="AY224" s="203" t="s">
        <v>116</v>
      </c>
    </row>
    <row r="225" spans="2:65" s="1" customFormat="1" ht="16.5" customHeight="1">
      <c r="B225" s="32"/>
      <c r="C225" s="169" t="s">
        <v>126</v>
      </c>
      <c r="D225" s="169" t="s">
        <v>121</v>
      </c>
      <c r="E225" s="170" t="s">
        <v>277</v>
      </c>
      <c r="F225" s="171" t="s">
        <v>278</v>
      </c>
      <c r="G225" s="172" t="s">
        <v>213</v>
      </c>
      <c r="H225" s="173">
        <v>192</v>
      </c>
      <c r="I225" s="174"/>
      <c r="J225" s="175">
        <f>ROUND(I225*H225,2)</f>
        <v>0</v>
      </c>
      <c r="K225" s="171" t="s">
        <v>1</v>
      </c>
      <c r="L225" s="36"/>
      <c r="M225" s="176" t="s">
        <v>1</v>
      </c>
      <c r="N225" s="177" t="s">
        <v>38</v>
      </c>
      <c r="O225" s="58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AR225" s="15" t="s">
        <v>125</v>
      </c>
      <c r="AT225" s="15" t="s">
        <v>121</v>
      </c>
      <c r="AU225" s="15" t="s">
        <v>126</v>
      </c>
      <c r="AY225" s="15" t="s">
        <v>116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75</v>
      </c>
      <c r="BK225" s="180">
        <f>ROUND(I225*H225,2)</f>
        <v>0</v>
      </c>
      <c r="BL225" s="15" t="s">
        <v>125</v>
      </c>
      <c r="BM225" s="15" t="s">
        <v>279</v>
      </c>
    </row>
    <row r="226" spans="2:65" s="11" customFormat="1" ht="11.25">
      <c r="B226" s="181"/>
      <c r="C226" s="182"/>
      <c r="D226" s="183" t="s">
        <v>127</v>
      </c>
      <c r="E226" s="184" t="s">
        <v>1</v>
      </c>
      <c r="F226" s="185" t="s">
        <v>280</v>
      </c>
      <c r="G226" s="182"/>
      <c r="H226" s="186">
        <v>192</v>
      </c>
      <c r="I226" s="187"/>
      <c r="J226" s="182"/>
      <c r="K226" s="182"/>
      <c r="L226" s="188"/>
      <c r="M226" s="189"/>
      <c r="N226" s="190"/>
      <c r="O226" s="190"/>
      <c r="P226" s="190"/>
      <c r="Q226" s="190"/>
      <c r="R226" s="190"/>
      <c r="S226" s="190"/>
      <c r="T226" s="191"/>
      <c r="AT226" s="192" t="s">
        <v>127</v>
      </c>
      <c r="AU226" s="192" t="s">
        <v>126</v>
      </c>
      <c r="AV226" s="11" t="s">
        <v>77</v>
      </c>
      <c r="AW226" s="11" t="s">
        <v>30</v>
      </c>
      <c r="AX226" s="11" t="s">
        <v>67</v>
      </c>
      <c r="AY226" s="192" t="s">
        <v>116</v>
      </c>
    </row>
    <row r="227" spans="2:65" s="12" customFormat="1" ht="11.25">
      <c r="B227" s="193"/>
      <c r="C227" s="194"/>
      <c r="D227" s="183" t="s">
        <v>127</v>
      </c>
      <c r="E227" s="195" t="s">
        <v>1</v>
      </c>
      <c r="F227" s="196" t="s">
        <v>129</v>
      </c>
      <c r="G227" s="194"/>
      <c r="H227" s="197">
        <v>192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127</v>
      </c>
      <c r="AU227" s="203" t="s">
        <v>126</v>
      </c>
      <c r="AV227" s="12" t="s">
        <v>125</v>
      </c>
      <c r="AW227" s="12" t="s">
        <v>30</v>
      </c>
      <c r="AX227" s="12" t="s">
        <v>75</v>
      </c>
      <c r="AY227" s="203" t="s">
        <v>116</v>
      </c>
    </row>
    <row r="228" spans="2:65" s="1" customFormat="1" ht="16.5" customHeight="1">
      <c r="B228" s="32"/>
      <c r="C228" s="169" t="s">
        <v>125</v>
      </c>
      <c r="D228" s="169" t="s">
        <v>121</v>
      </c>
      <c r="E228" s="170" t="s">
        <v>281</v>
      </c>
      <c r="F228" s="171" t="s">
        <v>282</v>
      </c>
      <c r="G228" s="172" t="s">
        <v>213</v>
      </c>
      <c r="H228" s="173">
        <v>143.38399999999999</v>
      </c>
      <c r="I228" s="174"/>
      <c r="J228" s="175">
        <f>ROUND(I228*H228,2)</f>
        <v>0</v>
      </c>
      <c r="K228" s="171" t="s">
        <v>1</v>
      </c>
      <c r="L228" s="36"/>
      <c r="M228" s="176" t="s">
        <v>1</v>
      </c>
      <c r="N228" s="177" t="s">
        <v>38</v>
      </c>
      <c r="O228" s="58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AR228" s="15" t="s">
        <v>125</v>
      </c>
      <c r="AT228" s="15" t="s">
        <v>121</v>
      </c>
      <c r="AU228" s="15" t="s">
        <v>126</v>
      </c>
      <c r="AY228" s="15" t="s">
        <v>116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75</v>
      </c>
      <c r="BK228" s="180">
        <f>ROUND(I228*H228,2)</f>
        <v>0</v>
      </c>
      <c r="BL228" s="15" t="s">
        <v>125</v>
      </c>
      <c r="BM228" s="15" t="s">
        <v>283</v>
      </c>
    </row>
    <row r="229" spans="2:65" s="11" customFormat="1" ht="11.25">
      <c r="B229" s="181"/>
      <c r="C229" s="182"/>
      <c r="D229" s="183" t="s">
        <v>127</v>
      </c>
      <c r="E229" s="184" t="s">
        <v>1</v>
      </c>
      <c r="F229" s="185" t="s">
        <v>284</v>
      </c>
      <c r="G229" s="182"/>
      <c r="H229" s="186">
        <v>143.38399999999999</v>
      </c>
      <c r="I229" s="187"/>
      <c r="J229" s="182"/>
      <c r="K229" s="182"/>
      <c r="L229" s="188"/>
      <c r="M229" s="189"/>
      <c r="N229" s="190"/>
      <c r="O229" s="190"/>
      <c r="P229" s="190"/>
      <c r="Q229" s="190"/>
      <c r="R229" s="190"/>
      <c r="S229" s="190"/>
      <c r="T229" s="191"/>
      <c r="AT229" s="192" t="s">
        <v>127</v>
      </c>
      <c r="AU229" s="192" t="s">
        <v>126</v>
      </c>
      <c r="AV229" s="11" t="s">
        <v>77</v>
      </c>
      <c r="AW229" s="11" t="s">
        <v>30</v>
      </c>
      <c r="AX229" s="11" t="s">
        <v>67</v>
      </c>
      <c r="AY229" s="192" t="s">
        <v>116</v>
      </c>
    </row>
    <row r="230" spans="2:65" s="12" customFormat="1" ht="11.25">
      <c r="B230" s="193"/>
      <c r="C230" s="194"/>
      <c r="D230" s="183" t="s">
        <v>127</v>
      </c>
      <c r="E230" s="195" t="s">
        <v>1</v>
      </c>
      <c r="F230" s="196" t="s">
        <v>129</v>
      </c>
      <c r="G230" s="194"/>
      <c r="H230" s="197">
        <v>143.38399999999999</v>
      </c>
      <c r="I230" s="198"/>
      <c r="J230" s="194"/>
      <c r="K230" s="194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127</v>
      </c>
      <c r="AU230" s="203" t="s">
        <v>126</v>
      </c>
      <c r="AV230" s="12" t="s">
        <v>125</v>
      </c>
      <c r="AW230" s="12" t="s">
        <v>30</v>
      </c>
      <c r="AX230" s="12" t="s">
        <v>75</v>
      </c>
      <c r="AY230" s="203" t="s">
        <v>116</v>
      </c>
    </row>
    <row r="231" spans="2:65" s="1" customFormat="1" ht="16.5" customHeight="1">
      <c r="B231" s="32"/>
      <c r="C231" s="169" t="s">
        <v>143</v>
      </c>
      <c r="D231" s="169" t="s">
        <v>121</v>
      </c>
      <c r="E231" s="170" t="s">
        <v>285</v>
      </c>
      <c r="F231" s="171" t="s">
        <v>286</v>
      </c>
      <c r="G231" s="172" t="s">
        <v>213</v>
      </c>
      <c r="H231" s="173">
        <v>143.38399999999999</v>
      </c>
      <c r="I231" s="174"/>
      <c r="J231" s="175">
        <f>ROUND(I231*H231,2)</f>
        <v>0</v>
      </c>
      <c r="K231" s="171" t="s">
        <v>1</v>
      </c>
      <c r="L231" s="36"/>
      <c r="M231" s="176" t="s">
        <v>1</v>
      </c>
      <c r="N231" s="177" t="s">
        <v>38</v>
      </c>
      <c r="O231" s="58"/>
      <c r="P231" s="178">
        <f>O231*H231</f>
        <v>0</v>
      </c>
      <c r="Q231" s="178">
        <v>0</v>
      </c>
      <c r="R231" s="178">
        <f>Q231*H231</f>
        <v>0</v>
      </c>
      <c r="S231" s="178">
        <v>0</v>
      </c>
      <c r="T231" s="179">
        <f>S231*H231</f>
        <v>0</v>
      </c>
      <c r="AR231" s="15" t="s">
        <v>125</v>
      </c>
      <c r="AT231" s="15" t="s">
        <v>121</v>
      </c>
      <c r="AU231" s="15" t="s">
        <v>126</v>
      </c>
      <c r="AY231" s="15" t="s">
        <v>116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75</v>
      </c>
      <c r="BK231" s="180">
        <f>ROUND(I231*H231,2)</f>
        <v>0</v>
      </c>
      <c r="BL231" s="15" t="s">
        <v>125</v>
      </c>
      <c r="BM231" s="15" t="s">
        <v>287</v>
      </c>
    </row>
    <row r="232" spans="2:65" s="11" customFormat="1" ht="11.25">
      <c r="B232" s="181"/>
      <c r="C232" s="182"/>
      <c r="D232" s="183" t="s">
        <v>127</v>
      </c>
      <c r="E232" s="184" t="s">
        <v>1</v>
      </c>
      <c r="F232" s="185" t="s">
        <v>284</v>
      </c>
      <c r="G232" s="182"/>
      <c r="H232" s="186">
        <v>143.38399999999999</v>
      </c>
      <c r="I232" s="187"/>
      <c r="J232" s="182"/>
      <c r="K232" s="182"/>
      <c r="L232" s="188"/>
      <c r="M232" s="189"/>
      <c r="N232" s="190"/>
      <c r="O232" s="190"/>
      <c r="P232" s="190"/>
      <c r="Q232" s="190"/>
      <c r="R232" s="190"/>
      <c r="S232" s="190"/>
      <c r="T232" s="191"/>
      <c r="AT232" s="192" t="s">
        <v>127</v>
      </c>
      <c r="AU232" s="192" t="s">
        <v>126</v>
      </c>
      <c r="AV232" s="11" t="s">
        <v>77</v>
      </c>
      <c r="AW232" s="11" t="s">
        <v>30</v>
      </c>
      <c r="AX232" s="11" t="s">
        <v>67</v>
      </c>
      <c r="AY232" s="192" t="s">
        <v>116</v>
      </c>
    </row>
    <row r="233" spans="2:65" s="12" customFormat="1" ht="11.25">
      <c r="B233" s="193"/>
      <c r="C233" s="194"/>
      <c r="D233" s="183" t="s">
        <v>127</v>
      </c>
      <c r="E233" s="195" t="s">
        <v>1</v>
      </c>
      <c r="F233" s="196" t="s">
        <v>129</v>
      </c>
      <c r="G233" s="194"/>
      <c r="H233" s="197">
        <v>143.38399999999999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127</v>
      </c>
      <c r="AU233" s="203" t="s">
        <v>126</v>
      </c>
      <c r="AV233" s="12" t="s">
        <v>125</v>
      </c>
      <c r="AW233" s="12" t="s">
        <v>30</v>
      </c>
      <c r="AX233" s="12" t="s">
        <v>75</v>
      </c>
      <c r="AY233" s="203" t="s">
        <v>116</v>
      </c>
    </row>
    <row r="234" spans="2:65" s="1" customFormat="1" ht="16.5" customHeight="1">
      <c r="B234" s="32"/>
      <c r="C234" s="169" t="s">
        <v>135</v>
      </c>
      <c r="D234" s="169" t="s">
        <v>121</v>
      </c>
      <c r="E234" s="170" t="s">
        <v>288</v>
      </c>
      <c r="F234" s="171" t="s">
        <v>289</v>
      </c>
      <c r="G234" s="172" t="s">
        <v>213</v>
      </c>
      <c r="H234" s="173">
        <v>100</v>
      </c>
      <c r="I234" s="174"/>
      <c r="J234" s="175">
        <f>ROUND(I234*H234,2)</f>
        <v>0</v>
      </c>
      <c r="K234" s="171" t="s">
        <v>1</v>
      </c>
      <c r="L234" s="36"/>
      <c r="M234" s="176" t="s">
        <v>1</v>
      </c>
      <c r="N234" s="177" t="s">
        <v>38</v>
      </c>
      <c r="O234" s="58"/>
      <c r="P234" s="178">
        <f>O234*H234</f>
        <v>0</v>
      </c>
      <c r="Q234" s="178">
        <v>0</v>
      </c>
      <c r="R234" s="178">
        <f>Q234*H234</f>
        <v>0</v>
      </c>
      <c r="S234" s="178">
        <v>0</v>
      </c>
      <c r="T234" s="179">
        <f>S234*H234</f>
        <v>0</v>
      </c>
      <c r="AR234" s="15" t="s">
        <v>125</v>
      </c>
      <c r="AT234" s="15" t="s">
        <v>121</v>
      </c>
      <c r="AU234" s="15" t="s">
        <v>126</v>
      </c>
      <c r="AY234" s="15" t="s">
        <v>116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75</v>
      </c>
      <c r="BK234" s="180">
        <f>ROUND(I234*H234,2)</f>
        <v>0</v>
      </c>
      <c r="BL234" s="15" t="s">
        <v>125</v>
      </c>
      <c r="BM234" s="15" t="s">
        <v>290</v>
      </c>
    </row>
    <row r="235" spans="2:65" s="1" customFormat="1" ht="16.5" customHeight="1">
      <c r="B235" s="32"/>
      <c r="C235" s="169" t="s">
        <v>151</v>
      </c>
      <c r="D235" s="169" t="s">
        <v>121</v>
      </c>
      <c r="E235" s="170" t="s">
        <v>291</v>
      </c>
      <c r="F235" s="171" t="s">
        <v>292</v>
      </c>
      <c r="G235" s="172" t="s">
        <v>124</v>
      </c>
      <c r="H235" s="173">
        <v>23.4</v>
      </c>
      <c r="I235" s="174"/>
      <c r="J235" s="175">
        <f>ROUND(I235*H235,2)</f>
        <v>0</v>
      </c>
      <c r="K235" s="171" t="s">
        <v>1</v>
      </c>
      <c r="L235" s="36"/>
      <c r="M235" s="176" t="s">
        <v>1</v>
      </c>
      <c r="N235" s="177" t="s">
        <v>38</v>
      </c>
      <c r="O235" s="58"/>
      <c r="P235" s="178">
        <f>O235*H235</f>
        <v>0</v>
      </c>
      <c r="Q235" s="178">
        <v>0</v>
      </c>
      <c r="R235" s="178">
        <f>Q235*H235</f>
        <v>0</v>
      </c>
      <c r="S235" s="178">
        <v>0</v>
      </c>
      <c r="T235" s="179">
        <f>S235*H235</f>
        <v>0</v>
      </c>
      <c r="AR235" s="15" t="s">
        <v>125</v>
      </c>
      <c r="AT235" s="15" t="s">
        <v>121</v>
      </c>
      <c r="AU235" s="15" t="s">
        <v>126</v>
      </c>
      <c r="AY235" s="15" t="s">
        <v>116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75</v>
      </c>
      <c r="BK235" s="180">
        <f>ROUND(I235*H235,2)</f>
        <v>0</v>
      </c>
      <c r="BL235" s="15" t="s">
        <v>125</v>
      </c>
      <c r="BM235" s="15" t="s">
        <v>293</v>
      </c>
    </row>
    <row r="236" spans="2:65" s="11" customFormat="1" ht="11.25">
      <c r="B236" s="181"/>
      <c r="C236" s="182"/>
      <c r="D236" s="183" t="s">
        <v>127</v>
      </c>
      <c r="E236" s="184" t="s">
        <v>1</v>
      </c>
      <c r="F236" s="185" t="s">
        <v>294</v>
      </c>
      <c r="G236" s="182"/>
      <c r="H236" s="186">
        <v>23.4</v>
      </c>
      <c r="I236" s="187"/>
      <c r="J236" s="182"/>
      <c r="K236" s="182"/>
      <c r="L236" s="188"/>
      <c r="M236" s="189"/>
      <c r="N236" s="190"/>
      <c r="O236" s="190"/>
      <c r="P236" s="190"/>
      <c r="Q236" s="190"/>
      <c r="R236" s="190"/>
      <c r="S236" s="190"/>
      <c r="T236" s="191"/>
      <c r="AT236" s="192" t="s">
        <v>127</v>
      </c>
      <c r="AU236" s="192" t="s">
        <v>126</v>
      </c>
      <c r="AV236" s="11" t="s">
        <v>77</v>
      </c>
      <c r="AW236" s="11" t="s">
        <v>30</v>
      </c>
      <c r="AX236" s="11" t="s">
        <v>67</v>
      </c>
      <c r="AY236" s="192" t="s">
        <v>116</v>
      </c>
    </row>
    <row r="237" spans="2:65" s="12" customFormat="1" ht="11.25">
      <c r="B237" s="193"/>
      <c r="C237" s="194"/>
      <c r="D237" s="183" t="s">
        <v>127</v>
      </c>
      <c r="E237" s="195" t="s">
        <v>1</v>
      </c>
      <c r="F237" s="196" t="s">
        <v>129</v>
      </c>
      <c r="G237" s="194"/>
      <c r="H237" s="197">
        <v>23.4</v>
      </c>
      <c r="I237" s="198"/>
      <c r="J237" s="194"/>
      <c r="K237" s="194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127</v>
      </c>
      <c r="AU237" s="203" t="s">
        <v>126</v>
      </c>
      <c r="AV237" s="12" t="s">
        <v>125</v>
      </c>
      <c r="AW237" s="12" t="s">
        <v>30</v>
      </c>
      <c r="AX237" s="12" t="s">
        <v>75</v>
      </c>
      <c r="AY237" s="203" t="s">
        <v>116</v>
      </c>
    </row>
    <row r="238" spans="2:65" s="1" customFormat="1" ht="16.5" customHeight="1">
      <c r="B238" s="32"/>
      <c r="C238" s="169" t="s">
        <v>142</v>
      </c>
      <c r="D238" s="169" t="s">
        <v>121</v>
      </c>
      <c r="E238" s="170" t="s">
        <v>295</v>
      </c>
      <c r="F238" s="171" t="s">
        <v>296</v>
      </c>
      <c r="G238" s="172" t="s">
        <v>297</v>
      </c>
      <c r="H238" s="173">
        <v>4</v>
      </c>
      <c r="I238" s="174"/>
      <c r="J238" s="175">
        <f>ROUND(I238*H238,2)</f>
        <v>0</v>
      </c>
      <c r="K238" s="171" t="s">
        <v>1</v>
      </c>
      <c r="L238" s="36"/>
      <c r="M238" s="176" t="s">
        <v>1</v>
      </c>
      <c r="N238" s="177" t="s">
        <v>38</v>
      </c>
      <c r="O238" s="58"/>
      <c r="P238" s="178">
        <f>O238*H238</f>
        <v>0</v>
      </c>
      <c r="Q238" s="178">
        <v>0</v>
      </c>
      <c r="R238" s="178">
        <f>Q238*H238</f>
        <v>0</v>
      </c>
      <c r="S238" s="178">
        <v>0</v>
      </c>
      <c r="T238" s="179">
        <f>S238*H238</f>
        <v>0</v>
      </c>
      <c r="AR238" s="15" t="s">
        <v>125</v>
      </c>
      <c r="AT238" s="15" t="s">
        <v>121</v>
      </c>
      <c r="AU238" s="15" t="s">
        <v>126</v>
      </c>
      <c r="AY238" s="15" t="s">
        <v>116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75</v>
      </c>
      <c r="BK238" s="180">
        <f>ROUND(I238*H238,2)</f>
        <v>0</v>
      </c>
      <c r="BL238" s="15" t="s">
        <v>125</v>
      </c>
      <c r="BM238" s="15" t="s">
        <v>298</v>
      </c>
    </row>
    <row r="239" spans="2:65" s="11" customFormat="1" ht="11.25">
      <c r="B239" s="181"/>
      <c r="C239" s="182"/>
      <c r="D239" s="183" t="s">
        <v>127</v>
      </c>
      <c r="E239" s="184" t="s">
        <v>1</v>
      </c>
      <c r="F239" s="185" t="s">
        <v>299</v>
      </c>
      <c r="G239" s="182"/>
      <c r="H239" s="186">
        <v>4</v>
      </c>
      <c r="I239" s="187"/>
      <c r="J239" s="182"/>
      <c r="K239" s="182"/>
      <c r="L239" s="188"/>
      <c r="M239" s="189"/>
      <c r="N239" s="190"/>
      <c r="O239" s="190"/>
      <c r="P239" s="190"/>
      <c r="Q239" s="190"/>
      <c r="R239" s="190"/>
      <c r="S239" s="190"/>
      <c r="T239" s="191"/>
      <c r="AT239" s="192" t="s">
        <v>127</v>
      </c>
      <c r="AU239" s="192" t="s">
        <v>126</v>
      </c>
      <c r="AV239" s="11" t="s">
        <v>77</v>
      </c>
      <c r="AW239" s="11" t="s">
        <v>30</v>
      </c>
      <c r="AX239" s="11" t="s">
        <v>67</v>
      </c>
      <c r="AY239" s="192" t="s">
        <v>116</v>
      </c>
    </row>
    <row r="240" spans="2:65" s="12" customFormat="1" ht="11.25">
      <c r="B240" s="193"/>
      <c r="C240" s="194"/>
      <c r="D240" s="183" t="s">
        <v>127</v>
      </c>
      <c r="E240" s="195" t="s">
        <v>1</v>
      </c>
      <c r="F240" s="196" t="s">
        <v>129</v>
      </c>
      <c r="G240" s="194"/>
      <c r="H240" s="197">
        <v>4</v>
      </c>
      <c r="I240" s="198"/>
      <c r="J240" s="194"/>
      <c r="K240" s="194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127</v>
      </c>
      <c r="AU240" s="203" t="s">
        <v>126</v>
      </c>
      <c r="AV240" s="12" t="s">
        <v>125</v>
      </c>
      <c r="AW240" s="12" t="s">
        <v>30</v>
      </c>
      <c r="AX240" s="12" t="s">
        <v>75</v>
      </c>
      <c r="AY240" s="203" t="s">
        <v>116</v>
      </c>
    </row>
    <row r="241" spans="2:65" s="1" customFormat="1" ht="16.5" customHeight="1">
      <c r="B241" s="32"/>
      <c r="C241" s="169" t="s">
        <v>146</v>
      </c>
      <c r="D241" s="169" t="s">
        <v>121</v>
      </c>
      <c r="E241" s="170" t="s">
        <v>300</v>
      </c>
      <c r="F241" s="171" t="s">
        <v>301</v>
      </c>
      <c r="G241" s="172" t="s">
        <v>297</v>
      </c>
      <c r="H241" s="173">
        <v>4</v>
      </c>
      <c r="I241" s="174"/>
      <c r="J241" s="175">
        <f>ROUND(I241*H241,2)</f>
        <v>0</v>
      </c>
      <c r="K241" s="171" t="s">
        <v>1</v>
      </c>
      <c r="L241" s="36"/>
      <c r="M241" s="176" t="s">
        <v>1</v>
      </c>
      <c r="N241" s="177" t="s">
        <v>38</v>
      </c>
      <c r="O241" s="58"/>
      <c r="P241" s="178">
        <f>O241*H241</f>
        <v>0</v>
      </c>
      <c r="Q241" s="178">
        <v>0</v>
      </c>
      <c r="R241" s="178">
        <f>Q241*H241</f>
        <v>0</v>
      </c>
      <c r="S241" s="178">
        <v>0</v>
      </c>
      <c r="T241" s="179">
        <f>S241*H241</f>
        <v>0</v>
      </c>
      <c r="AR241" s="15" t="s">
        <v>125</v>
      </c>
      <c r="AT241" s="15" t="s">
        <v>121</v>
      </c>
      <c r="AU241" s="15" t="s">
        <v>126</v>
      </c>
      <c r="AY241" s="15" t="s">
        <v>116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75</v>
      </c>
      <c r="BK241" s="180">
        <f>ROUND(I241*H241,2)</f>
        <v>0</v>
      </c>
      <c r="BL241" s="15" t="s">
        <v>125</v>
      </c>
      <c r="BM241" s="15" t="s">
        <v>302</v>
      </c>
    </row>
    <row r="242" spans="2:65" s="11" customFormat="1" ht="11.25">
      <c r="B242" s="181"/>
      <c r="C242" s="182"/>
      <c r="D242" s="183" t="s">
        <v>127</v>
      </c>
      <c r="E242" s="184" t="s">
        <v>1</v>
      </c>
      <c r="F242" s="185" t="s">
        <v>299</v>
      </c>
      <c r="G242" s="182"/>
      <c r="H242" s="186">
        <v>4</v>
      </c>
      <c r="I242" s="187"/>
      <c r="J242" s="182"/>
      <c r="K242" s="182"/>
      <c r="L242" s="188"/>
      <c r="M242" s="189"/>
      <c r="N242" s="190"/>
      <c r="O242" s="190"/>
      <c r="P242" s="190"/>
      <c r="Q242" s="190"/>
      <c r="R242" s="190"/>
      <c r="S242" s="190"/>
      <c r="T242" s="191"/>
      <c r="AT242" s="192" t="s">
        <v>127</v>
      </c>
      <c r="AU242" s="192" t="s">
        <v>126</v>
      </c>
      <c r="AV242" s="11" t="s">
        <v>77</v>
      </c>
      <c r="AW242" s="11" t="s">
        <v>30</v>
      </c>
      <c r="AX242" s="11" t="s">
        <v>67</v>
      </c>
      <c r="AY242" s="192" t="s">
        <v>116</v>
      </c>
    </row>
    <row r="243" spans="2:65" s="12" customFormat="1" ht="11.25">
      <c r="B243" s="193"/>
      <c r="C243" s="194"/>
      <c r="D243" s="183" t="s">
        <v>127</v>
      </c>
      <c r="E243" s="195" t="s">
        <v>1</v>
      </c>
      <c r="F243" s="196" t="s">
        <v>129</v>
      </c>
      <c r="G243" s="194"/>
      <c r="H243" s="197">
        <v>4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127</v>
      </c>
      <c r="AU243" s="203" t="s">
        <v>126</v>
      </c>
      <c r="AV243" s="12" t="s">
        <v>125</v>
      </c>
      <c r="AW243" s="12" t="s">
        <v>30</v>
      </c>
      <c r="AX243" s="12" t="s">
        <v>75</v>
      </c>
      <c r="AY243" s="203" t="s">
        <v>116</v>
      </c>
    </row>
    <row r="244" spans="2:65" s="1" customFormat="1" ht="16.5" customHeight="1">
      <c r="B244" s="32"/>
      <c r="C244" s="169" t="s">
        <v>160</v>
      </c>
      <c r="D244" s="169" t="s">
        <v>121</v>
      </c>
      <c r="E244" s="170" t="s">
        <v>303</v>
      </c>
      <c r="F244" s="171" t="s">
        <v>304</v>
      </c>
      <c r="G244" s="172" t="s">
        <v>297</v>
      </c>
      <c r="H244" s="173">
        <v>4</v>
      </c>
      <c r="I244" s="174"/>
      <c r="J244" s="175">
        <f>ROUND(I244*H244,2)</f>
        <v>0</v>
      </c>
      <c r="K244" s="171" t="s">
        <v>1</v>
      </c>
      <c r="L244" s="36"/>
      <c r="M244" s="176" t="s">
        <v>1</v>
      </c>
      <c r="N244" s="177" t="s">
        <v>38</v>
      </c>
      <c r="O244" s="58"/>
      <c r="P244" s="178">
        <f>O244*H244</f>
        <v>0</v>
      </c>
      <c r="Q244" s="178">
        <v>0</v>
      </c>
      <c r="R244" s="178">
        <f>Q244*H244</f>
        <v>0</v>
      </c>
      <c r="S244" s="178">
        <v>0</v>
      </c>
      <c r="T244" s="179">
        <f>S244*H244</f>
        <v>0</v>
      </c>
      <c r="AR244" s="15" t="s">
        <v>125</v>
      </c>
      <c r="AT244" s="15" t="s">
        <v>121</v>
      </c>
      <c r="AU244" s="15" t="s">
        <v>126</v>
      </c>
      <c r="AY244" s="15" t="s">
        <v>116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75</v>
      </c>
      <c r="BK244" s="180">
        <f>ROUND(I244*H244,2)</f>
        <v>0</v>
      </c>
      <c r="BL244" s="15" t="s">
        <v>125</v>
      </c>
      <c r="BM244" s="15" t="s">
        <v>305</v>
      </c>
    </row>
    <row r="245" spans="2:65" s="11" customFormat="1" ht="11.25">
      <c r="B245" s="181"/>
      <c r="C245" s="182"/>
      <c r="D245" s="183" t="s">
        <v>127</v>
      </c>
      <c r="E245" s="184" t="s">
        <v>1</v>
      </c>
      <c r="F245" s="185" t="s">
        <v>299</v>
      </c>
      <c r="G245" s="182"/>
      <c r="H245" s="186">
        <v>4</v>
      </c>
      <c r="I245" s="187"/>
      <c r="J245" s="182"/>
      <c r="K245" s="182"/>
      <c r="L245" s="188"/>
      <c r="M245" s="189"/>
      <c r="N245" s="190"/>
      <c r="O245" s="190"/>
      <c r="P245" s="190"/>
      <c r="Q245" s="190"/>
      <c r="R245" s="190"/>
      <c r="S245" s="190"/>
      <c r="T245" s="191"/>
      <c r="AT245" s="192" t="s">
        <v>127</v>
      </c>
      <c r="AU245" s="192" t="s">
        <v>126</v>
      </c>
      <c r="AV245" s="11" t="s">
        <v>77</v>
      </c>
      <c r="AW245" s="11" t="s">
        <v>30</v>
      </c>
      <c r="AX245" s="11" t="s">
        <v>67</v>
      </c>
      <c r="AY245" s="192" t="s">
        <v>116</v>
      </c>
    </row>
    <row r="246" spans="2:65" s="12" customFormat="1" ht="11.25">
      <c r="B246" s="193"/>
      <c r="C246" s="194"/>
      <c r="D246" s="183" t="s">
        <v>127</v>
      </c>
      <c r="E246" s="195" t="s">
        <v>1</v>
      </c>
      <c r="F246" s="196" t="s">
        <v>129</v>
      </c>
      <c r="G246" s="194"/>
      <c r="H246" s="197">
        <v>4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127</v>
      </c>
      <c r="AU246" s="203" t="s">
        <v>126</v>
      </c>
      <c r="AV246" s="12" t="s">
        <v>125</v>
      </c>
      <c r="AW246" s="12" t="s">
        <v>30</v>
      </c>
      <c r="AX246" s="12" t="s">
        <v>75</v>
      </c>
      <c r="AY246" s="203" t="s">
        <v>116</v>
      </c>
    </row>
    <row r="247" spans="2:65" s="1" customFormat="1" ht="16.5" customHeight="1">
      <c r="B247" s="32"/>
      <c r="C247" s="169" t="s">
        <v>168</v>
      </c>
      <c r="D247" s="169" t="s">
        <v>121</v>
      </c>
      <c r="E247" s="170" t="s">
        <v>306</v>
      </c>
      <c r="F247" s="171" t="s">
        <v>307</v>
      </c>
      <c r="G247" s="172" t="s">
        <v>213</v>
      </c>
      <c r="H247" s="173">
        <v>127.384</v>
      </c>
      <c r="I247" s="174"/>
      <c r="J247" s="175">
        <f>ROUND(I247*H247,2)</f>
        <v>0</v>
      </c>
      <c r="K247" s="171" t="s">
        <v>1</v>
      </c>
      <c r="L247" s="36"/>
      <c r="M247" s="176" t="s">
        <v>1</v>
      </c>
      <c r="N247" s="177" t="s">
        <v>38</v>
      </c>
      <c r="O247" s="58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AR247" s="15" t="s">
        <v>125</v>
      </c>
      <c r="AT247" s="15" t="s">
        <v>121</v>
      </c>
      <c r="AU247" s="15" t="s">
        <v>126</v>
      </c>
      <c r="AY247" s="15" t="s">
        <v>116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75</v>
      </c>
      <c r="BK247" s="180">
        <f>ROUND(I247*H247,2)</f>
        <v>0</v>
      </c>
      <c r="BL247" s="15" t="s">
        <v>125</v>
      </c>
      <c r="BM247" s="15" t="s">
        <v>308</v>
      </c>
    </row>
    <row r="248" spans="2:65" s="11" customFormat="1" ht="11.25">
      <c r="B248" s="181"/>
      <c r="C248" s="182"/>
      <c r="D248" s="183" t="s">
        <v>127</v>
      </c>
      <c r="E248" s="184" t="s">
        <v>1</v>
      </c>
      <c r="F248" s="185" t="s">
        <v>276</v>
      </c>
      <c r="G248" s="182"/>
      <c r="H248" s="186">
        <v>127.384</v>
      </c>
      <c r="I248" s="187"/>
      <c r="J248" s="182"/>
      <c r="K248" s="182"/>
      <c r="L248" s="188"/>
      <c r="M248" s="189"/>
      <c r="N248" s="190"/>
      <c r="O248" s="190"/>
      <c r="P248" s="190"/>
      <c r="Q248" s="190"/>
      <c r="R248" s="190"/>
      <c r="S248" s="190"/>
      <c r="T248" s="191"/>
      <c r="AT248" s="192" t="s">
        <v>127</v>
      </c>
      <c r="AU248" s="192" t="s">
        <v>126</v>
      </c>
      <c r="AV248" s="11" t="s">
        <v>77</v>
      </c>
      <c r="AW248" s="11" t="s">
        <v>30</v>
      </c>
      <c r="AX248" s="11" t="s">
        <v>67</v>
      </c>
      <c r="AY248" s="192" t="s">
        <v>116</v>
      </c>
    </row>
    <row r="249" spans="2:65" s="12" customFormat="1" ht="11.25">
      <c r="B249" s="193"/>
      <c r="C249" s="194"/>
      <c r="D249" s="183" t="s">
        <v>127</v>
      </c>
      <c r="E249" s="195" t="s">
        <v>1</v>
      </c>
      <c r="F249" s="196" t="s">
        <v>129</v>
      </c>
      <c r="G249" s="194"/>
      <c r="H249" s="197">
        <v>127.384</v>
      </c>
      <c r="I249" s="198"/>
      <c r="J249" s="194"/>
      <c r="K249" s="194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127</v>
      </c>
      <c r="AU249" s="203" t="s">
        <v>126</v>
      </c>
      <c r="AV249" s="12" t="s">
        <v>125</v>
      </c>
      <c r="AW249" s="12" t="s">
        <v>30</v>
      </c>
      <c r="AX249" s="12" t="s">
        <v>75</v>
      </c>
      <c r="AY249" s="203" t="s">
        <v>116</v>
      </c>
    </row>
    <row r="250" spans="2:65" s="1" customFormat="1" ht="16.5" customHeight="1">
      <c r="B250" s="32"/>
      <c r="C250" s="169" t="s">
        <v>149</v>
      </c>
      <c r="D250" s="169" t="s">
        <v>121</v>
      </c>
      <c r="E250" s="170" t="s">
        <v>309</v>
      </c>
      <c r="F250" s="171" t="s">
        <v>310</v>
      </c>
      <c r="G250" s="172" t="s">
        <v>213</v>
      </c>
      <c r="H250" s="173">
        <v>16</v>
      </c>
      <c r="I250" s="174"/>
      <c r="J250" s="175">
        <f>ROUND(I250*H250,2)</f>
        <v>0</v>
      </c>
      <c r="K250" s="171" t="s">
        <v>1</v>
      </c>
      <c r="L250" s="36"/>
      <c r="M250" s="176" t="s">
        <v>1</v>
      </c>
      <c r="N250" s="177" t="s">
        <v>38</v>
      </c>
      <c r="O250" s="58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AR250" s="15" t="s">
        <v>125</v>
      </c>
      <c r="AT250" s="15" t="s">
        <v>121</v>
      </c>
      <c r="AU250" s="15" t="s">
        <v>126</v>
      </c>
      <c r="AY250" s="15" t="s">
        <v>116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75</v>
      </c>
      <c r="BK250" s="180">
        <f>ROUND(I250*H250,2)</f>
        <v>0</v>
      </c>
      <c r="BL250" s="15" t="s">
        <v>125</v>
      </c>
      <c r="BM250" s="15" t="s">
        <v>311</v>
      </c>
    </row>
    <row r="251" spans="2:65" s="11" customFormat="1" ht="11.25">
      <c r="B251" s="181"/>
      <c r="C251" s="182"/>
      <c r="D251" s="183" t="s">
        <v>127</v>
      </c>
      <c r="E251" s="184" t="s">
        <v>1</v>
      </c>
      <c r="F251" s="185" t="s">
        <v>272</v>
      </c>
      <c r="G251" s="182"/>
      <c r="H251" s="186">
        <v>16</v>
      </c>
      <c r="I251" s="187"/>
      <c r="J251" s="182"/>
      <c r="K251" s="182"/>
      <c r="L251" s="188"/>
      <c r="M251" s="189"/>
      <c r="N251" s="190"/>
      <c r="O251" s="190"/>
      <c r="P251" s="190"/>
      <c r="Q251" s="190"/>
      <c r="R251" s="190"/>
      <c r="S251" s="190"/>
      <c r="T251" s="191"/>
      <c r="AT251" s="192" t="s">
        <v>127</v>
      </c>
      <c r="AU251" s="192" t="s">
        <v>126</v>
      </c>
      <c r="AV251" s="11" t="s">
        <v>77</v>
      </c>
      <c r="AW251" s="11" t="s">
        <v>30</v>
      </c>
      <c r="AX251" s="11" t="s">
        <v>67</v>
      </c>
      <c r="AY251" s="192" t="s">
        <v>116</v>
      </c>
    </row>
    <row r="252" spans="2:65" s="12" customFormat="1" ht="11.25">
      <c r="B252" s="193"/>
      <c r="C252" s="194"/>
      <c r="D252" s="183" t="s">
        <v>127</v>
      </c>
      <c r="E252" s="195" t="s">
        <v>1</v>
      </c>
      <c r="F252" s="196" t="s">
        <v>129</v>
      </c>
      <c r="G252" s="194"/>
      <c r="H252" s="197">
        <v>16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127</v>
      </c>
      <c r="AU252" s="203" t="s">
        <v>126</v>
      </c>
      <c r="AV252" s="12" t="s">
        <v>125</v>
      </c>
      <c r="AW252" s="12" t="s">
        <v>30</v>
      </c>
      <c r="AX252" s="12" t="s">
        <v>75</v>
      </c>
      <c r="AY252" s="203" t="s">
        <v>116</v>
      </c>
    </row>
    <row r="253" spans="2:65" s="1" customFormat="1" ht="16.5" customHeight="1">
      <c r="B253" s="32"/>
      <c r="C253" s="169" t="s">
        <v>175</v>
      </c>
      <c r="D253" s="169" t="s">
        <v>121</v>
      </c>
      <c r="E253" s="170" t="s">
        <v>312</v>
      </c>
      <c r="F253" s="171" t="s">
        <v>313</v>
      </c>
      <c r="G253" s="172" t="s">
        <v>213</v>
      </c>
      <c r="H253" s="173">
        <v>192</v>
      </c>
      <c r="I253" s="174"/>
      <c r="J253" s="175">
        <f>ROUND(I253*H253,2)</f>
        <v>0</v>
      </c>
      <c r="K253" s="171" t="s">
        <v>1</v>
      </c>
      <c r="L253" s="36"/>
      <c r="M253" s="176" t="s">
        <v>1</v>
      </c>
      <c r="N253" s="177" t="s">
        <v>38</v>
      </c>
      <c r="O253" s="58"/>
      <c r="P253" s="178">
        <f>O253*H253</f>
        <v>0</v>
      </c>
      <c r="Q253" s="178">
        <v>0</v>
      </c>
      <c r="R253" s="178">
        <f>Q253*H253</f>
        <v>0</v>
      </c>
      <c r="S253" s="178">
        <v>0</v>
      </c>
      <c r="T253" s="179">
        <f>S253*H253</f>
        <v>0</v>
      </c>
      <c r="AR253" s="15" t="s">
        <v>125</v>
      </c>
      <c r="AT253" s="15" t="s">
        <v>121</v>
      </c>
      <c r="AU253" s="15" t="s">
        <v>126</v>
      </c>
      <c r="AY253" s="15" t="s">
        <v>116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75</v>
      </c>
      <c r="BK253" s="180">
        <f>ROUND(I253*H253,2)</f>
        <v>0</v>
      </c>
      <c r="BL253" s="15" t="s">
        <v>125</v>
      </c>
      <c r="BM253" s="15" t="s">
        <v>314</v>
      </c>
    </row>
    <row r="254" spans="2:65" s="11" customFormat="1" ht="11.25">
      <c r="B254" s="181"/>
      <c r="C254" s="182"/>
      <c r="D254" s="183" t="s">
        <v>127</v>
      </c>
      <c r="E254" s="184" t="s">
        <v>1</v>
      </c>
      <c r="F254" s="185" t="s">
        <v>280</v>
      </c>
      <c r="G254" s="182"/>
      <c r="H254" s="186">
        <v>192</v>
      </c>
      <c r="I254" s="187"/>
      <c r="J254" s="182"/>
      <c r="K254" s="182"/>
      <c r="L254" s="188"/>
      <c r="M254" s="189"/>
      <c r="N254" s="190"/>
      <c r="O254" s="190"/>
      <c r="P254" s="190"/>
      <c r="Q254" s="190"/>
      <c r="R254" s="190"/>
      <c r="S254" s="190"/>
      <c r="T254" s="191"/>
      <c r="AT254" s="192" t="s">
        <v>127</v>
      </c>
      <c r="AU254" s="192" t="s">
        <v>126</v>
      </c>
      <c r="AV254" s="11" t="s">
        <v>77</v>
      </c>
      <c r="AW254" s="11" t="s">
        <v>30</v>
      </c>
      <c r="AX254" s="11" t="s">
        <v>67</v>
      </c>
      <c r="AY254" s="192" t="s">
        <v>116</v>
      </c>
    </row>
    <row r="255" spans="2:65" s="12" customFormat="1" ht="11.25">
      <c r="B255" s="193"/>
      <c r="C255" s="194"/>
      <c r="D255" s="183" t="s">
        <v>127</v>
      </c>
      <c r="E255" s="195" t="s">
        <v>1</v>
      </c>
      <c r="F255" s="196" t="s">
        <v>129</v>
      </c>
      <c r="G255" s="194"/>
      <c r="H255" s="197">
        <v>192</v>
      </c>
      <c r="I255" s="198"/>
      <c r="J255" s="194"/>
      <c r="K255" s="194"/>
      <c r="L255" s="199"/>
      <c r="M255" s="200"/>
      <c r="N255" s="201"/>
      <c r="O255" s="201"/>
      <c r="P255" s="201"/>
      <c r="Q255" s="201"/>
      <c r="R255" s="201"/>
      <c r="S255" s="201"/>
      <c r="T255" s="202"/>
      <c r="AT255" s="203" t="s">
        <v>127</v>
      </c>
      <c r="AU255" s="203" t="s">
        <v>126</v>
      </c>
      <c r="AV255" s="12" t="s">
        <v>125</v>
      </c>
      <c r="AW255" s="12" t="s">
        <v>30</v>
      </c>
      <c r="AX255" s="12" t="s">
        <v>75</v>
      </c>
      <c r="AY255" s="203" t="s">
        <v>116</v>
      </c>
    </row>
    <row r="256" spans="2:65" s="10" customFormat="1" ht="20.85" customHeight="1">
      <c r="B256" s="153"/>
      <c r="C256" s="154"/>
      <c r="D256" s="155" t="s">
        <v>66</v>
      </c>
      <c r="E256" s="167" t="s">
        <v>315</v>
      </c>
      <c r="F256" s="167" t="s">
        <v>316</v>
      </c>
      <c r="G256" s="154"/>
      <c r="H256" s="154"/>
      <c r="I256" s="157"/>
      <c r="J256" s="168">
        <f>BK256</f>
        <v>0</v>
      </c>
      <c r="K256" s="154"/>
      <c r="L256" s="159"/>
      <c r="M256" s="160"/>
      <c r="N256" s="161"/>
      <c r="O256" s="161"/>
      <c r="P256" s="162">
        <f>SUM(P257:P274)</f>
        <v>0</v>
      </c>
      <c r="Q256" s="161"/>
      <c r="R256" s="162">
        <f>SUM(R257:R274)</f>
        <v>0</v>
      </c>
      <c r="S256" s="161"/>
      <c r="T256" s="163">
        <f>SUM(T257:T274)</f>
        <v>0</v>
      </c>
      <c r="AR256" s="164" t="s">
        <v>75</v>
      </c>
      <c r="AT256" s="165" t="s">
        <v>66</v>
      </c>
      <c r="AU256" s="165" t="s">
        <v>77</v>
      </c>
      <c r="AY256" s="164" t="s">
        <v>116</v>
      </c>
      <c r="BK256" s="166">
        <f>SUM(BK257:BK274)</f>
        <v>0</v>
      </c>
    </row>
    <row r="257" spans="2:65" s="1" customFormat="1" ht="16.5" customHeight="1">
      <c r="B257" s="32"/>
      <c r="C257" s="169" t="s">
        <v>75</v>
      </c>
      <c r="D257" s="169" t="s">
        <v>121</v>
      </c>
      <c r="E257" s="170" t="s">
        <v>317</v>
      </c>
      <c r="F257" s="171" t="s">
        <v>318</v>
      </c>
      <c r="G257" s="172" t="s">
        <v>198</v>
      </c>
      <c r="H257" s="173">
        <v>67.893000000000001</v>
      </c>
      <c r="I257" s="174"/>
      <c r="J257" s="175">
        <f>ROUND(I257*H257,2)</f>
        <v>0</v>
      </c>
      <c r="K257" s="171" t="s">
        <v>1</v>
      </c>
      <c r="L257" s="36"/>
      <c r="M257" s="176" t="s">
        <v>1</v>
      </c>
      <c r="N257" s="177" t="s">
        <v>38</v>
      </c>
      <c r="O257" s="58"/>
      <c r="P257" s="178">
        <f>O257*H257</f>
        <v>0</v>
      </c>
      <c r="Q257" s="178">
        <v>0</v>
      </c>
      <c r="R257" s="178">
        <f>Q257*H257</f>
        <v>0</v>
      </c>
      <c r="S257" s="178">
        <v>0</v>
      </c>
      <c r="T257" s="179">
        <f>S257*H257</f>
        <v>0</v>
      </c>
      <c r="AR257" s="15" t="s">
        <v>125</v>
      </c>
      <c r="AT257" s="15" t="s">
        <v>121</v>
      </c>
      <c r="AU257" s="15" t="s">
        <v>126</v>
      </c>
      <c r="AY257" s="15" t="s">
        <v>116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75</v>
      </c>
      <c r="BK257" s="180">
        <f>ROUND(I257*H257,2)</f>
        <v>0</v>
      </c>
      <c r="BL257" s="15" t="s">
        <v>125</v>
      </c>
      <c r="BM257" s="15" t="s">
        <v>319</v>
      </c>
    </row>
    <row r="258" spans="2:65" s="11" customFormat="1" ht="11.25">
      <c r="B258" s="181"/>
      <c r="C258" s="182"/>
      <c r="D258" s="183" t="s">
        <v>127</v>
      </c>
      <c r="E258" s="184" t="s">
        <v>1</v>
      </c>
      <c r="F258" s="185" t="s">
        <v>320</v>
      </c>
      <c r="G258" s="182"/>
      <c r="H258" s="186">
        <v>67.893000000000001</v>
      </c>
      <c r="I258" s="187"/>
      <c r="J258" s="182"/>
      <c r="K258" s="182"/>
      <c r="L258" s="188"/>
      <c r="M258" s="189"/>
      <c r="N258" s="190"/>
      <c r="O258" s="190"/>
      <c r="P258" s="190"/>
      <c r="Q258" s="190"/>
      <c r="R258" s="190"/>
      <c r="S258" s="190"/>
      <c r="T258" s="191"/>
      <c r="AT258" s="192" t="s">
        <v>127</v>
      </c>
      <c r="AU258" s="192" t="s">
        <v>126</v>
      </c>
      <c r="AV258" s="11" t="s">
        <v>77</v>
      </c>
      <c r="AW258" s="11" t="s">
        <v>30</v>
      </c>
      <c r="AX258" s="11" t="s">
        <v>67</v>
      </c>
      <c r="AY258" s="192" t="s">
        <v>116</v>
      </c>
    </row>
    <row r="259" spans="2:65" s="12" customFormat="1" ht="11.25">
      <c r="B259" s="193"/>
      <c r="C259" s="194"/>
      <c r="D259" s="183" t="s">
        <v>127</v>
      </c>
      <c r="E259" s="195" t="s">
        <v>1</v>
      </c>
      <c r="F259" s="196" t="s">
        <v>129</v>
      </c>
      <c r="G259" s="194"/>
      <c r="H259" s="197">
        <v>67.893000000000001</v>
      </c>
      <c r="I259" s="198"/>
      <c r="J259" s="194"/>
      <c r="K259" s="194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127</v>
      </c>
      <c r="AU259" s="203" t="s">
        <v>126</v>
      </c>
      <c r="AV259" s="12" t="s">
        <v>125</v>
      </c>
      <c r="AW259" s="12" t="s">
        <v>30</v>
      </c>
      <c r="AX259" s="12" t="s">
        <v>75</v>
      </c>
      <c r="AY259" s="203" t="s">
        <v>116</v>
      </c>
    </row>
    <row r="260" spans="2:65" s="1" customFormat="1" ht="16.5" customHeight="1">
      <c r="B260" s="32"/>
      <c r="C260" s="169" t="s">
        <v>77</v>
      </c>
      <c r="D260" s="169" t="s">
        <v>121</v>
      </c>
      <c r="E260" s="170" t="s">
        <v>321</v>
      </c>
      <c r="F260" s="171" t="s">
        <v>322</v>
      </c>
      <c r="G260" s="172" t="s">
        <v>198</v>
      </c>
      <c r="H260" s="173">
        <v>67.893000000000001</v>
      </c>
      <c r="I260" s="174"/>
      <c r="J260" s="175">
        <f>ROUND(I260*H260,2)</f>
        <v>0</v>
      </c>
      <c r="K260" s="171" t="s">
        <v>1</v>
      </c>
      <c r="L260" s="36"/>
      <c r="M260" s="176" t="s">
        <v>1</v>
      </c>
      <c r="N260" s="177" t="s">
        <v>38</v>
      </c>
      <c r="O260" s="58"/>
      <c r="P260" s="178">
        <f>O260*H260</f>
        <v>0</v>
      </c>
      <c r="Q260" s="178">
        <v>0</v>
      </c>
      <c r="R260" s="178">
        <f>Q260*H260</f>
        <v>0</v>
      </c>
      <c r="S260" s="178">
        <v>0</v>
      </c>
      <c r="T260" s="179">
        <f>S260*H260</f>
        <v>0</v>
      </c>
      <c r="AR260" s="15" t="s">
        <v>125</v>
      </c>
      <c r="AT260" s="15" t="s">
        <v>121</v>
      </c>
      <c r="AU260" s="15" t="s">
        <v>126</v>
      </c>
      <c r="AY260" s="15" t="s">
        <v>116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75</v>
      </c>
      <c r="BK260" s="180">
        <f>ROUND(I260*H260,2)</f>
        <v>0</v>
      </c>
      <c r="BL260" s="15" t="s">
        <v>125</v>
      </c>
      <c r="BM260" s="15" t="s">
        <v>323</v>
      </c>
    </row>
    <row r="261" spans="2:65" s="11" customFormat="1" ht="11.25">
      <c r="B261" s="181"/>
      <c r="C261" s="182"/>
      <c r="D261" s="183" t="s">
        <v>127</v>
      </c>
      <c r="E261" s="184" t="s">
        <v>1</v>
      </c>
      <c r="F261" s="185" t="s">
        <v>320</v>
      </c>
      <c r="G261" s="182"/>
      <c r="H261" s="186">
        <v>67.893000000000001</v>
      </c>
      <c r="I261" s="187"/>
      <c r="J261" s="182"/>
      <c r="K261" s="182"/>
      <c r="L261" s="188"/>
      <c r="M261" s="189"/>
      <c r="N261" s="190"/>
      <c r="O261" s="190"/>
      <c r="P261" s="190"/>
      <c r="Q261" s="190"/>
      <c r="R261" s="190"/>
      <c r="S261" s="190"/>
      <c r="T261" s="191"/>
      <c r="AT261" s="192" t="s">
        <v>127</v>
      </c>
      <c r="AU261" s="192" t="s">
        <v>126</v>
      </c>
      <c r="AV261" s="11" t="s">
        <v>77</v>
      </c>
      <c r="AW261" s="11" t="s">
        <v>30</v>
      </c>
      <c r="AX261" s="11" t="s">
        <v>67</v>
      </c>
      <c r="AY261" s="192" t="s">
        <v>116</v>
      </c>
    </row>
    <row r="262" spans="2:65" s="12" customFormat="1" ht="11.25">
      <c r="B262" s="193"/>
      <c r="C262" s="194"/>
      <c r="D262" s="183" t="s">
        <v>127</v>
      </c>
      <c r="E262" s="195" t="s">
        <v>1</v>
      </c>
      <c r="F262" s="196" t="s">
        <v>129</v>
      </c>
      <c r="G262" s="194"/>
      <c r="H262" s="197">
        <v>67.893000000000001</v>
      </c>
      <c r="I262" s="198"/>
      <c r="J262" s="194"/>
      <c r="K262" s="194"/>
      <c r="L262" s="199"/>
      <c r="M262" s="200"/>
      <c r="N262" s="201"/>
      <c r="O262" s="201"/>
      <c r="P262" s="201"/>
      <c r="Q262" s="201"/>
      <c r="R262" s="201"/>
      <c r="S262" s="201"/>
      <c r="T262" s="202"/>
      <c r="AT262" s="203" t="s">
        <v>127</v>
      </c>
      <c r="AU262" s="203" t="s">
        <v>126</v>
      </c>
      <c r="AV262" s="12" t="s">
        <v>125</v>
      </c>
      <c r="AW262" s="12" t="s">
        <v>30</v>
      </c>
      <c r="AX262" s="12" t="s">
        <v>75</v>
      </c>
      <c r="AY262" s="203" t="s">
        <v>116</v>
      </c>
    </row>
    <row r="263" spans="2:65" s="1" customFormat="1" ht="16.5" customHeight="1">
      <c r="B263" s="32"/>
      <c r="C263" s="169" t="s">
        <v>126</v>
      </c>
      <c r="D263" s="169" t="s">
        <v>121</v>
      </c>
      <c r="E263" s="170" t="s">
        <v>324</v>
      </c>
      <c r="F263" s="171" t="s">
        <v>325</v>
      </c>
      <c r="G263" s="172" t="s">
        <v>198</v>
      </c>
      <c r="H263" s="173">
        <v>678.93</v>
      </c>
      <c r="I263" s="174"/>
      <c r="J263" s="175">
        <f>ROUND(I263*H263,2)</f>
        <v>0</v>
      </c>
      <c r="K263" s="171" t="s">
        <v>1</v>
      </c>
      <c r="L263" s="36"/>
      <c r="M263" s="176" t="s">
        <v>1</v>
      </c>
      <c r="N263" s="177" t="s">
        <v>38</v>
      </c>
      <c r="O263" s="58"/>
      <c r="P263" s="178">
        <f>O263*H263</f>
        <v>0</v>
      </c>
      <c r="Q263" s="178">
        <v>0</v>
      </c>
      <c r="R263" s="178">
        <f>Q263*H263</f>
        <v>0</v>
      </c>
      <c r="S263" s="178">
        <v>0</v>
      </c>
      <c r="T263" s="179">
        <f>S263*H263</f>
        <v>0</v>
      </c>
      <c r="AR263" s="15" t="s">
        <v>125</v>
      </c>
      <c r="AT263" s="15" t="s">
        <v>121</v>
      </c>
      <c r="AU263" s="15" t="s">
        <v>126</v>
      </c>
      <c r="AY263" s="15" t="s">
        <v>116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75</v>
      </c>
      <c r="BK263" s="180">
        <f>ROUND(I263*H263,2)</f>
        <v>0</v>
      </c>
      <c r="BL263" s="15" t="s">
        <v>125</v>
      </c>
      <c r="BM263" s="15" t="s">
        <v>326</v>
      </c>
    </row>
    <row r="264" spans="2:65" s="11" customFormat="1" ht="11.25">
      <c r="B264" s="181"/>
      <c r="C264" s="182"/>
      <c r="D264" s="183" t="s">
        <v>127</v>
      </c>
      <c r="E264" s="184" t="s">
        <v>1</v>
      </c>
      <c r="F264" s="185" t="s">
        <v>327</v>
      </c>
      <c r="G264" s="182"/>
      <c r="H264" s="186">
        <v>678.93</v>
      </c>
      <c r="I264" s="187"/>
      <c r="J264" s="182"/>
      <c r="K264" s="182"/>
      <c r="L264" s="188"/>
      <c r="M264" s="189"/>
      <c r="N264" s="190"/>
      <c r="O264" s="190"/>
      <c r="P264" s="190"/>
      <c r="Q264" s="190"/>
      <c r="R264" s="190"/>
      <c r="S264" s="190"/>
      <c r="T264" s="191"/>
      <c r="AT264" s="192" t="s">
        <v>127</v>
      </c>
      <c r="AU264" s="192" t="s">
        <v>126</v>
      </c>
      <c r="AV264" s="11" t="s">
        <v>77</v>
      </c>
      <c r="AW264" s="11" t="s">
        <v>30</v>
      </c>
      <c r="AX264" s="11" t="s">
        <v>67</v>
      </c>
      <c r="AY264" s="192" t="s">
        <v>116</v>
      </c>
    </row>
    <row r="265" spans="2:65" s="12" customFormat="1" ht="11.25">
      <c r="B265" s="193"/>
      <c r="C265" s="194"/>
      <c r="D265" s="183" t="s">
        <v>127</v>
      </c>
      <c r="E265" s="195" t="s">
        <v>1</v>
      </c>
      <c r="F265" s="196" t="s">
        <v>129</v>
      </c>
      <c r="G265" s="194"/>
      <c r="H265" s="197">
        <v>678.93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127</v>
      </c>
      <c r="AU265" s="203" t="s">
        <v>126</v>
      </c>
      <c r="AV265" s="12" t="s">
        <v>125</v>
      </c>
      <c r="AW265" s="12" t="s">
        <v>30</v>
      </c>
      <c r="AX265" s="12" t="s">
        <v>75</v>
      </c>
      <c r="AY265" s="203" t="s">
        <v>116</v>
      </c>
    </row>
    <row r="266" spans="2:65" s="1" customFormat="1" ht="16.5" customHeight="1">
      <c r="B266" s="32"/>
      <c r="C266" s="169" t="s">
        <v>125</v>
      </c>
      <c r="D266" s="169" t="s">
        <v>121</v>
      </c>
      <c r="E266" s="170" t="s">
        <v>317</v>
      </c>
      <c r="F266" s="171" t="s">
        <v>318</v>
      </c>
      <c r="G266" s="172" t="s">
        <v>198</v>
      </c>
      <c r="H266" s="173">
        <v>67.893000000000001</v>
      </c>
      <c r="I266" s="174"/>
      <c r="J266" s="175">
        <f>ROUND(I266*H266,2)</f>
        <v>0</v>
      </c>
      <c r="K266" s="171" t="s">
        <v>1</v>
      </c>
      <c r="L266" s="36"/>
      <c r="M266" s="176" t="s">
        <v>1</v>
      </c>
      <c r="N266" s="177" t="s">
        <v>38</v>
      </c>
      <c r="O266" s="58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AR266" s="15" t="s">
        <v>125</v>
      </c>
      <c r="AT266" s="15" t="s">
        <v>121</v>
      </c>
      <c r="AU266" s="15" t="s">
        <v>126</v>
      </c>
      <c r="AY266" s="15" t="s">
        <v>116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75</v>
      </c>
      <c r="BK266" s="180">
        <f>ROUND(I266*H266,2)</f>
        <v>0</v>
      </c>
      <c r="BL266" s="15" t="s">
        <v>125</v>
      </c>
      <c r="BM266" s="15" t="s">
        <v>328</v>
      </c>
    </row>
    <row r="267" spans="2:65" s="11" customFormat="1" ht="11.25">
      <c r="B267" s="181"/>
      <c r="C267" s="182"/>
      <c r="D267" s="183" t="s">
        <v>127</v>
      </c>
      <c r="E267" s="184" t="s">
        <v>1</v>
      </c>
      <c r="F267" s="185" t="s">
        <v>320</v>
      </c>
      <c r="G267" s="182"/>
      <c r="H267" s="186">
        <v>67.893000000000001</v>
      </c>
      <c r="I267" s="187"/>
      <c r="J267" s="182"/>
      <c r="K267" s="182"/>
      <c r="L267" s="188"/>
      <c r="M267" s="189"/>
      <c r="N267" s="190"/>
      <c r="O267" s="190"/>
      <c r="P267" s="190"/>
      <c r="Q267" s="190"/>
      <c r="R267" s="190"/>
      <c r="S267" s="190"/>
      <c r="T267" s="191"/>
      <c r="AT267" s="192" t="s">
        <v>127</v>
      </c>
      <c r="AU267" s="192" t="s">
        <v>126</v>
      </c>
      <c r="AV267" s="11" t="s">
        <v>77</v>
      </c>
      <c r="AW267" s="11" t="s">
        <v>30</v>
      </c>
      <c r="AX267" s="11" t="s">
        <v>67</v>
      </c>
      <c r="AY267" s="192" t="s">
        <v>116</v>
      </c>
    </row>
    <row r="268" spans="2:65" s="12" customFormat="1" ht="11.25">
      <c r="B268" s="193"/>
      <c r="C268" s="194"/>
      <c r="D268" s="183" t="s">
        <v>127</v>
      </c>
      <c r="E268" s="195" t="s">
        <v>1</v>
      </c>
      <c r="F268" s="196" t="s">
        <v>129</v>
      </c>
      <c r="G268" s="194"/>
      <c r="H268" s="197">
        <v>67.893000000000001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127</v>
      </c>
      <c r="AU268" s="203" t="s">
        <v>126</v>
      </c>
      <c r="AV268" s="12" t="s">
        <v>125</v>
      </c>
      <c r="AW268" s="12" t="s">
        <v>30</v>
      </c>
      <c r="AX268" s="12" t="s">
        <v>75</v>
      </c>
      <c r="AY268" s="203" t="s">
        <v>116</v>
      </c>
    </row>
    <row r="269" spans="2:65" s="1" customFormat="1" ht="16.5" customHeight="1">
      <c r="B269" s="32"/>
      <c r="C269" s="169" t="s">
        <v>143</v>
      </c>
      <c r="D269" s="169" t="s">
        <v>121</v>
      </c>
      <c r="E269" s="170" t="s">
        <v>329</v>
      </c>
      <c r="F269" s="171" t="s">
        <v>330</v>
      </c>
      <c r="G269" s="172" t="s">
        <v>198</v>
      </c>
      <c r="H269" s="173">
        <v>67.893000000000001</v>
      </c>
      <c r="I269" s="174"/>
      <c r="J269" s="175">
        <f>ROUND(I269*H269,2)</f>
        <v>0</v>
      </c>
      <c r="K269" s="171" t="s">
        <v>1</v>
      </c>
      <c r="L269" s="36"/>
      <c r="M269" s="176" t="s">
        <v>1</v>
      </c>
      <c r="N269" s="177" t="s">
        <v>38</v>
      </c>
      <c r="O269" s="58"/>
      <c r="P269" s="178">
        <f>O269*H269</f>
        <v>0</v>
      </c>
      <c r="Q269" s="178">
        <v>0</v>
      </c>
      <c r="R269" s="178">
        <f>Q269*H269</f>
        <v>0</v>
      </c>
      <c r="S269" s="178">
        <v>0</v>
      </c>
      <c r="T269" s="179">
        <f>S269*H269</f>
        <v>0</v>
      </c>
      <c r="AR269" s="15" t="s">
        <v>125</v>
      </c>
      <c r="AT269" s="15" t="s">
        <v>121</v>
      </c>
      <c r="AU269" s="15" t="s">
        <v>126</v>
      </c>
      <c r="AY269" s="15" t="s">
        <v>116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75</v>
      </c>
      <c r="BK269" s="180">
        <f>ROUND(I269*H269,2)</f>
        <v>0</v>
      </c>
      <c r="BL269" s="15" t="s">
        <v>125</v>
      </c>
      <c r="BM269" s="15" t="s">
        <v>331</v>
      </c>
    </row>
    <row r="270" spans="2:65" s="11" customFormat="1" ht="11.25">
      <c r="B270" s="181"/>
      <c r="C270" s="182"/>
      <c r="D270" s="183" t="s">
        <v>127</v>
      </c>
      <c r="E270" s="184" t="s">
        <v>1</v>
      </c>
      <c r="F270" s="185" t="s">
        <v>320</v>
      </c>
      <c r="G270" s="182"/>
      <c r="H270" s="186">
        <v>67.893000000000001</v>
      </c>
      <c r="I270" s="187"/>
      <c r="J270" s="182"/>
      <c r="K270" s="182"/>
      <c r="L270" s="188"/>
      <c r="M270" s="189"/>
      <c r="N270" s="190"/>
      <c r="O270" s="190"/>
      <c r="P270" s="190"/>
      <c r="Q270" s="190"/>
      <c r="R270" s="190"/>
      <c r="S270" s="190"/>
      <c r="T270" s="191"/>
      <c r="AT270" s="192" t="s">
        <v>127</v>
      </c>
      <c r="AU270" s="192" t="s">
        <v>126</v>
      </c>
      <c r="AV270" s="11" t="s">
        <v>77</v>
      </c>
      <c r="AW270" s="11" t="s">
        <v>30</v>
      </c>
      <c r="AX270" s="11" t="s">
        <v>67</v>
      </c>
      <c r="AY270" s="192" t="s">
        <v>116</v>
      </c>
    </row>
    <row r="271" spans="2:65" s="12" customFormat="1" ht="11.25">
      <c r="B271" s="193"/>
      <c r="C271" s="194"/>
      <c r="D271" s="183" t="s">
        <v>127</v>
      </c>
      <c r="E271" s="195" t="s">
        <v>1</v>
      </c>
      <c r="F271" s="196" t="s">
        <v>129</v>
      </c>
      <c r="G271" s="194"/>
      <c r="H271" s="197">
        <v>67.893000000000001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127</v>
      </c>
      <c r="AU271" s="203" t="s">
        <v>126</v>
      </c>
      <c r="AV271" s="12" t="s">
        <v>125</v>
      </c>
      <c r="AW271" s="12" t="s">
        <v>30</v>
      </c>
      <c r="AX271" s="12" t="s">
        <v>75</v>
      </c>
      <c r="AY271" s="203" t="s">
        <v>116</v>
      </c>
    </row>
    <row r="272" spans="2:65" s="1" customFormat="1" ht="16.5" customHeight="1">
      <c r="B272" s="32"/>
      <c r="C272" s="169" t="s">
        <v>135</v>
      </c>
      <c r="D272" s="169" t="s">
        <v>121</v>
      </c>
      <c r="E272" s="170" t="s">
        <v>332</v>
      </c>
      <c r="F272" s="171" t="s">
        <v>333</v>
      </c>
      <c r="G272" s="172" t="s">
        <v>198</v>
      </c>
      <c r="H272" s="173">
        <v>146.06</v>
      </c>
      <c r="I272" s="174"/>
      <c r="J272" s="175">
        <f>ROUND(I272*H272,2)</f>
        <v>0</v>
      </c>
      <c r="K272" s="171" t="s">
        <v>1</v>
      </c>
      <c r="L272" s="36"/>
      <c r="M272" s="176" t="s">
        <v>1</v>
      </c>
      <c r="N272" s="177" t="s">
        <v>38</v>
      </c>
      <c r="O272" s="58"/>
      <c r="P272" s="178">
        <f>O272*H272</f>
        <v>0</v>
      </c>
      <c r="Q272" s="178">
        <v>0</v>
      </c>
      <c r="R272" s="178">
        <f>Q272*H272</f>
        <v>0</v>
      </c>
      <c r="S272" s="178">
        <v>0</v>
      </c>
      <c r="T272" s="179">
        <f>S272*H272</f>
        <v>0</v>
      </c>
      <c r="AR272" s="15" t="s">
        <v>125</v>
      </c>
      <c r="AT272" s="15" t="s">
        <v>121</v>
      </c>
      <c r="AU272" s="15" t="s">
        <v>126</v>
      </c>
      <c r="AY272" s="15" t="s">
        <v>116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75</v>
      </c>
      <c r="BK272" s="180">
        <f>ROUND(I272*H272,2)</f>
        <v>0</v>
      </c>
      <c r="BL272" s="15" t="s">
        <v>125</v>
      </c>
      <c r="BM272" s="15" t="s">
        <v>334</v>
      </c>
    </row>
    <row r="273" spans="2:65" s="11" customFormat="1" ht="11.25">
      <c r="B273" s="181"/>
      <c r="C273" s="182"/>
      <c r="D273" s="183" t="s">
        <v>127</v>
      </c>
      <c r="E273" s="184" t="s">
        <v>1</v>
      </c>
      <c r="F273" s="185" t="s">
        <v>335</v>
      </c>
      <c r="G273" s="182"/>
      <c r="H273" s="186">
        <v>146.06</v>
      </c>
      <c r="I273" s="187"/>
      <c r="J273" s="182"/>
      <c r="K273" s="182"/>
      <c r="L273" s="188"/>
      <c r="M273" s="189"/>
      <c r="N273" s="190"/>
      <c r="O273" s="190"/>
      <c r="P273" s="190"/>
      <c r="Q273" s="190"/>
      <c r="R273" s="190"/>
      <c r="S273" s="190"/>
      <c r="T273" s="191"/>
      <c r="AT273" s="192" t="s">
        <v>127</v>
      </c>
      <c r="AU273" s="192" t="s">
        <v>126</v>
      </c>
      <c r="AV273" s="11" t="s">
        <v>77</v>
      </c>
      <c r="AW273" s="11" t="s">
        <v>30</v>
      </c>
      <c r="AX273" s="11" t="s">
        <v>67</v>
      </c>
      <c r="AY273" s="192" t="s">
        <v>116</v>
      </c>
    </row>
    <row r="274" spans="2:65" s="12" customFormat="1" ht="11.25">
      <c r="B274" s="193"/>
      <c r="C274" s="194"/>
      <c r="D274" s="183" t="s">
        <v>127</v>
      </c>
      <c r="E274" s="195" t="s">
        <v>1</v>
      </c>
      <c r="F274" s="196" t="s">
        <v>129</v>
      </c>
      <c r="G274" s="194"/>
      <c r="H274" s="197">
        <v>146.06</v>
      </c>
      <c r="I274" s="198"/>
      <c r="J274" s="194"/>
      <c r="K274" s="194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127</v>
      </c>
      <c r="AU274" s="203" t="s">
        <v>126</v>
      </c>
      <c r="AV274" s="12" t="s">
        <v>125</v>
      </c>
      <c r="AW274" s="12" t="s">
        <v>30</v>
      </c>
      <c r="AX274" s="12" t="s">
        <v>75</v>
      </c>
      <c r="AY274" s="203" t="s">
        <v>116</v>
      </c>
    </row>
    <row r="275" spans="2:65" s="10" customFormat="1" ht="20.85" customHeight="1">
      <c r="B275" s="153"/>
      <c r="C275" s="154"/>
      <c r="D275" s="155" t="s">
        <v>66</v>
      </c>
      <c r="E275" s="167" t="s">
        <v>336</v>
      </c>
      <c r="F275" s="167" t="s">
        <v>337</v>
      </c>
      <c r="G275" s="154"/>
      <c r="H275" s="154"/>
      <c r="I275" s="157"/>
      <c r="J275" s="168">
        <f>BK275</f>
        <v>0</v>
      </c>
      <c r="K275" s="154"/>
      <c r="L275" s="159"/>
      <c r="M275" s="160"/>
      <c r="N275" s="161"/>
      <c r="O275" s="161"/>
      <c r="P275" s="162">
        <f>SUM(P276:P279)</f>
        <v>0</v>
      </c>
      <c r="Q275" s="161"/>
      <c r="R275" s="162">
        <f>SUM(R276:R279)</f>
        <v>0</v>
      </c>
      <c r="S275" s="161"/>
      <c r="T275" s="163">
        <f>SUM(T276:T279)</f>
        <v>0</v>
      </c>
      <c r="AR275" s="164" t="s">
        <v>75</v>
      </c>
      <c r="AT275" s="165" t="s">
        <v>66</v>
      </c>
      <c r="AU275" s="165" t="s">
        <v>77</v>
      </c>
      <c r="AY275" s="164" t="s">
        <v>116</v>
      </c>
      <c r="BK275" s="166">
        <f>SUM(BK276:BK279)</f>
        <v>0</v>
      </c>
    </row>
    <row r="276" spans="2:65" s="1" customFormat="1" ht="16.5" customHeight="1">
      <c r="B276" s="32"/>
      <c r="C276" s="169" t="s">
        <v>75</v>
      </c>
      <c r="D276" s="169" t="s">
        <v>121</v>
      </c>
      <c r="E276" s="170" t="s">
        <v>338</v>
      </c>
      <c r="F276" s="171" t="s">
        <v>339</v>
      </c>
      <c r="G276" s="172" t="s">
        <v>340</v>
      </c>
      <c r="H276" s="173">
        <v>0.3</v>
      </c>
      <c r="I276" s="174"/>
      <c r="J276" s="175">
        <f>ROUND(I276*H276,2)</f>
        <v>0</v>
      </c>
      <c r="K276" s="171" t="s">
        <v>1</v>
      </c>
      <c r="L276" s="36"/>
      <c r="M276" s="176" t="s">
        <v>1</v>
      </c>
      <c r="N276" s="177" t="s">
        <v>38</v>
      </c>
      <c r="O276" s="58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AR276" s="15" t="s">
        <v>125</v>
      </c>
      <c r="AT276" s="15" t="s">
        <v>121</v>
      </c>
      <c r="AU276" s="15" t="s">
        <v>126</v>
      </c>
      <c r="AY276" s="15" t="s">
        <v>116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5" t="s">
        <v>75</v>
      </c>
      <c r="BK276" s="180">
        <f>ROUND(I276*H276,2)</f>
        <v>0</v>
      </c>
      <c r="BL276" s="15" t="s">
        <v>125</v>
      </c>
      <c r="BM276" s="15" t="s">
        <v>341</v>
      </c>
    </row>
    <row r="277" spans="2:65" s="1" customFormat="1" ht="16.5" customHeight="1">
      <c r="B277" s="32"/>
      <c r="C277" s="169" t="s">
        <v>77</v>
      </c>
      <c r="D277" s="169" t="s">
        <v>121</v>
      </c>
      <c r="E277" s="170" t="s">
        <v>342</v>
      </c>
      <c r="F277" s="171" t="s">
        <v>343</v>
      </c>
      <c r="G277" s="172" t="s">
        <v>340</v>
      </c>
      <c r="H277" s="173">
        <v>0.3</v>
      </c>
      <c r="I277" s="174"/>
      <c r="J277" s="175">
        <f>ROUND(I277*H277,2)</f>
        <v>0</v>
      </c>
      <c r="K277" s="171" t="s">
        <v>1</v>
      </c>
      <c r="L277" s="36"/>
      <c r="M277" s="176" t="s">
        <v>1</v>
      </c>
      <c r="N277" s="177" t="s">
        <v>38</v>
      </c>
      <c r="O277" s="58"/>
      <c r="P277" s="178">
        <f>O277*H277</f>
        <v>0</v>
      </c>
      <c r="Q277" s="178">
        <v>0</v>
      </c>
      <c r="R277" s="178">
        <f>Q277*H277</f>
        <v>0</v>
      </c>
      <c r="S277" s="178">
        <v>0</v>
      </c>
      <c r="T277" s="179">
        <f>S277*H277</f>
        <v>0</v>
      </c>
      <c r="AR277" s="15" t="s">
        <v>125</v>
      </c>
      <c r="AT277" s="15" t="s">
        <v>121</v>
      </c>
      <c r="AU277" s="15" t="s">
        <v>126</v>
      </c>
      <c r="AY277" s="15" t="s">
        <v>116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5" t="s">
        <v>75</v>
      </c>
      <c r="BK277" s="180">
        <f>ROUND(I277*H277,2)</f>
        <v>0</v>
      </c>
      <c r="BL277" s="15" t="s">
        <v>125</v>
      </c>
      <c r="BM277" s="15" t="s">
        <v>344</v>
      </c>
    </row>
    <row r="278" spans="2:65" s="1" customFormat="1" ht="16.5" customHeight="1">
      <c r="B278" s="32"/>
      <c r="C278" s="169" t="s">
        <v>126</v>
      </c>
      <c r="D278" s="169" t="s">
        <v>121</v>
      </c>
      <c r="E278" s="170" t="s">
        <v>345</v>
      </c>
      <c r="F278" s="171" t="s">
        <v>346</v>
      </c>
      <c r="G278" s="172" t="s">
        <v>340</v>
      </c>
      <c r="H278" s="173">
        <v>0.3</v>
      </c>
      <c r="I278" s="174"/>
      <c r="J278" s="175">
        <f>ROUND(I278*H278,2)</f>
        <v>0</v>
      </c>
      <c r="K278" s="171" t="s">
        <v>1</v>
      </c>
      <c r="L278" s="36"/>
      <c r="M278" s="176" t="s">
        <v>1</v>
      </c>
      <c r="N278" s="177" t="s">
        <v>38</v>
      </c>
      <c r="O278" s="58"/>
      <c r="P278" s="178">
        <f>O278*H278</f>
        <v>0</v>
      </c>
      <c r="Q278" s="178">
        <v>0</v>
      </c>
      <c r="R278" s="178">
        <f>Q278*H278</f>
        <v>0</v>
      </c>
      <c r="S278" s="178">
        <v>0</v>
      </c>
      <c r="T278" s="179">
        <f>S278*H278</f>
        <v>0</v>
      </c>
      <c r="AR278" s="15" t="s">
        <v>125</v>
      </c>
      <c r="AT278" s="15" t="s">
        <v>121</v>
      </c>
      <c r="AU278" s="15" t="s">
        <v>126</v>
      </c>
      <c r="AY278" s="15" t="s">
        <v>116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5" t="s">
        <v>75</v>
      </c>
      <c r="BK278" s="180">
        <f>ROUND(I278*H278,2)</f>
        <v>0</v>
      </c>
      <c r="BL278" s="15" t="s">
        <v>125</v>
      </c>
      <c r="BM278" s="15" t="s">
        <v>347</v>
      </c>
    </row>
    <row r="279" spans="2:65" s="1" customFormat="1" ht="16.5" customHeight="1">
      <c r="B279" s="32"/>
      <c r="C279" s="169" t="s">
        <v>125</v>
      </c>
      <c r="D279" s="169" t="s">
        <v>121</v>
      </c>
      <c r="E279" s="170" t="s">
        <v>348</v>
      </c>
      <c r="F279" s="171" t="s">
        <v>349</v>
      </c>
      <c r="G279" s="172" t="s">
        <v>340</v>
      </c>
      <c r="H279" s="173">
        <v>0.3</v>
      </c>
      <c r="I279" s="174"/>
      <c r="J279" s="175">
        <f>ROUND(I279*H279,2)</f>
        <v>0</v>
      </c>
      <c r="K279" s="171" t="s">
        <v>1</v>
      </c>
      <c r="L279" s="36"/>
      <c r="M279" s="176" t="s">
        <v>1</v>
      </c>
      <c r="N279" s="177" t="s">
        <v>38</v>
      </c>
      <c r="O279" s="58"/>
      <c r="P279" s="178">
        <f>O279*H279</f>
        <v>0</v>
      </c>
      <c r="Q279" s="178">
        <v>0</v>
      </c>
      <c r="R279" s="178">
        <f>Q279*H279</f>
        <v>0</v>
      </c>
      <c r="S279" s="178">
        <v>0</v>
      </c>
      <c r="T279" s="179">
        <f>S279*H279</f>
        <v>0</v>
      </c>
      <c r="AR279" s="15" t="s">
        <v>125</v>
      </c>
      <c r="AT279" s="15" t="s">
        <v>121</v>
      </c>
      <c r="AU279" s="15" t="s">
        <v>126</v>
      </c>
      <c r="AY279" s="15" t="s">
        <v>116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75</v>
      </c>
      <c r="BK279" s="180">
        <f>ROUND(I279*H279,2)</f>
        <v>0</v>
      </c>
      <c r="BL279" s="15" t="s">
        <v>125</v>
      </c>
      <c r="BM279" s="15" t="s">
        <v>350</v>
      </c>
    </row>
    <row r="280" spans="2:65" s="10" customFormat="1" ht="20.85" customHeight="1">
      <c r="B280" s="153"/>
      <c r="C280" s="154"/>
      <c r="D280" s="155" t="s">
        <v>66</v>
      </c>
      <c r="E280" s="167" t="s">
        <v>351</v>
      </c>
      <c r="F280" s="167" t="s">
        <v>352</v>
      </c>
      <c r="G280" s="154"/>
      <c r="H280" s="154"/>
      <c r="I280" s="157"/>
      <c r="J280" s="168">
        <f>BK280</f>
        <v>0</v>
      </c>
      <c r="K280" s="154"/>
      <c r="L280" s="159"/>
      <c r="M280" s="160"/>
      <c r="N280" s="161"/>
      <c r="O280" s="161"/>
      <c r="P280" s="162">
        <f>P281</f>
        <v>0</v>
      </c>
      <c r="Q280" s="161"/>
      <c r="R280" s="162">
        <f>R281</f>
        <v>0</v>
      </c>
      <c r="S280" s="161"/>
      <c r="T280" s="163">
        <f>T281</f>
        <v>0</v>
      </c>
      <c r="AR280" s="164" t="s">
        <v>75</v>
      </c>
      <c r="AT280" s="165" t="s">
        <v>66</v>
      </c>
      <c r="AU280" s="165" t="s">
        <v>77</v>
      </c>
      <c r="AY280" s="164" t="s">
        <v>116</v>
      </c>
      <c r="BK280" s="166">
        <f>BK281</f>
        <v>0</v>
      </c>
    </row>
    <row r="281" spans="2:65" s="1" customFormat="1" ht="16.5" customHeight="1">
      <c r="B281" s="32"/>
      <c r="C281" s="169" t="s">
        <v>75</v>
      </c>
      <c r="D281" s="169" t="s">
        <v>121</v>
      </c>
      <c r="E281" s="170" t="s">
        <v>353</v>
      </c>
      <c r="F281" s="171" t="s">
        <v>354</v>
      </c>
      <c r="G281" s="172" t="s">
        <v>340</v>
      </c>
      <c r="H281" s="173">
        <v>0.3</v>
      </c>
      <c r="I281" s="174"/>
      <c r="J281" s="175">
        <f>ROUND(I281*H281,2)</f>
        <v>0</v>
      </c>
      <c r="K281" s="171" t="s">
        <v>1</v>
      </c>
      <c r="L281" s="36"/>
      <c r="M281" s="176" t="s">
        <v>1</v>
      </c>
      <c r="N281" s="177" t="s">
        <v>38</v>
      </c>
      <c r="O281" s="58"/>
      <c r="P281" s="178">
        <f>O281*H281</f>
        <v>0</v>
      </c>
      <c r="Q281" s="178">
        <v>0</v>
      </c>
      <c r="R281" s="178">
        <f>Q281*H281</f>
        <v>0</v>
      </c>
      <c r="S281" s="178">
        <v>0</v>
      </c>
      <c r="T281" s="179">
        <f>S281*H281</f>
        <v>0</v>
      </c>
      <c r="AR281" s="15" t="s">
        <v>125</v>
      </c>
      <c r="AT281" s="15" t="s">
        <v>121</v>
      </c>
      <c r="AU281" s="15" t="s">
        <v>126</v>
      </c>
      <c r="AY281" s="15" t="s">
        <v>116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75</v>
      </c>
      <c r="BK281" s="180">
        <f>ROUND(I281*H281,2)</f>
        <v>0</v>
      </c>
      <c r="BL281" s="15" t="s">
        <v>125</v>
      </c>
      <c r="BM281" s="15" t="s">
        <v>355</v>
      </c>
    </row>
    <row r="282" spans="2:65" s="10" customFormat="1" ht="20.85" customHeight="1">
      <c r="B282" s="153"/>
      <c r="C282" s="154"/>
      <c r="D282" s="155" t="s">
        <v>66</v>
      </c>
      <c r="E282" s="167" t="s">
        <v>356</v>
      </c>
      <c r="F282" s="167" t="s">
        <v>357</v>
      </c>
      <c r="G282" s="154"/>
      <c r="H282" s="154"/>
      <c r="I282" s="157"/>
      <c r="J282" s="168">
        <f>BK282</f>
        <v>0</v>
      </c>
      <c r="K282" s="154"/>
      <c r="L282" s="159"/>
      <c r="M282" s="160"/>
      <c r="N282" s="161"/>
      <c r="O282" s="161"/>
      <c r="P282" s="162">
        <f>P283</f>
        <v>0</v>
      </c>
      <c r="Q282" s="161"/>
      <c r="R282" s="162">
        <f>R283</f>
        <v>0</v>
      </c>
      <c r="S282" s="161"/>
      <c r="T282" s="163">
        <f>T283</f>
        <v>0</v>
      </c>
      <c r="AR282" s="164" t="s">
        <v>75</v>
      </c>
      <c r="AT282" s="165" t="s">
        <v>66</v>
      </c>
      <c r="AU282" s="165" t="s">
        <v>77</v>
      </c>
      <c r="AY282" s="164" t="s">
        <v>116</v>
      </c>
      <c r="BK282" s="166">
        <f>BK283</f>
        <v>0</v>
      </c>
    </row>
    <row r="283" spans="2:65" s="1" customFormat="1" ht="16.5" customHeight="1">
      <c r="B283" s="32"/>
      <c r="C283" s="169" t="s">
        <v>75</v>
      </c>
      <c r="D283" s="169" t="s">
        <v>121</v>
      </c>
      <c r="E283" s="170" t="s">
        <v>358</v>
      </c>
      <c r="F283" s="171" t="s">
        <v>359</v>
      </c>
      <c r="G283" s="172" t="s">
        <v>340</v>
      </c>
      <c r="H283" s="173">
        <v>0.3</v>
      </c>
      <c r="I283" s="174"/>
      <c r="J283" s="175">
        <f>ROUND(I283*H283,2)</f>
        <v>0</v>
      </c>
      <c r="K283" s="171" t="s">
        <v>1</v>
      </c>
      <c r="L283" s="36"/>
      <c r="M283" s="176" t="s">
        <v>1</v>
      </c>
      <c r="N283" s="177" t="s">
        <v>38</v>
      </c>
      <c r="O283" s="58"/>
      <c r="P283" s="178">
        <f>O283*H283</f>
        <v>0</v>
      </c>
      <c r="Q283" s="178">
        <v>0</v>
      </c>
      <c r="R283" s="178">
        <f>Q283*H283</f>
        <v>0</v>
      </c>
      <c r="S283" s="178">
        <v>0</v>
      </c>
      <c r="T283" s="179">
        <f>S283*H283</f>
        <v>0</v>
      </c>
      <c r="AR283" s="15" t="s">
        <v>125</v>
      </c>
      <c r="AT283" s="15" t="s">
        <v>121</v>
      </c>
      <c r="AU283" s="15" t="s">
        <v>126</v>
      </c>
      <c r="AY283" s="15" t="s">
        <v>116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5" t="s">
        <v>75</v>
      </c>
      <c r="BK283" s="180">
        <f>ROUND(I283*H283,2)</f>
        <v>0</v>
      </c>
      <c r="BL283" s="15" t="s">
        <v>125</v>
      </c>
      <c r="BM283" s="15" t="s">
        <v>360</v>
      </c>
    </row>
    <row r="284" spans="2:65" s="10" customFormat="1" ht="20.85" customHeight="1">
      <c r="B284" s="153"/>
      <c r="C284" s="154"/>
      <c r="D284" s="155" t="s">
        <v>66</v>
      </c>
      <c r="E284" s="167" t="s">
        <v>361</v>
      </c>
      <c r="F284" s="167" t="s">
        <v>362</v>
      </c>
      <c r="G284" s="154"/>
      <c r="H284" s="154"/>
      <c r="I284" s="157"/>
      <c r="J284" s="168">
        <f>BK284</f>
        <v>0</v>
      </c>
      <c r="K284" s="154"/>
      <c r="L284" s="159"/>
      <c r="M284" s="160"/>
      <c r="N284" s="161"/>
      <c r="O284" s="161"/>
      <c r="P284" s="162">
        <f>SUM(P285:P287)</f>
        <v>0</v>
      </c>
      <c r="Q284" s="161"/>
      <c r="R284" s="162">
        <f>SUM(R285:R287)</f>
        <v>0</v>
      </c>
      <c r="S284" s="161"/>
      <c r="T284" s="163">
        <f>SUM(T285:T287)</f>
        <v>0</v>
      </c>
      <c r="AR284" s="164" t="s">
        <v>75</v>
      </c>
      <c r="AT284" s="165" t="s">
        <v>66</v>
      </c>
      <c r="AU284" s="165" t="s">
        <v>77</v>
      </c>
      <c r="AY284" s="164" t="s">
        <v>116</v>
      </c>
      <c r="BK284" s="166">
        <f>SUM(BK285:BK287)</f>
        <v>0</v>
      </c>
    </row>
    <row r="285" spans="2:65" s="1" customFormat="1" ht="16.5" customHeight="1">
      <c r="B285" s="32"/>
      <c r="C285" s="169" t="s">
        <v>75</v>
      </c>
      <c r="D285" s="169" t="s">
        <v>121</v>
      </c>
      <c r="E285" s="170" t="s">
        <v>363</v>
      </c>
      <c r="F285" s="171" t="s">
        <v>364</v>
      </c>
      <c r="G285" s="172" t="s">
        <v>365</v>
      </c>
      <c r="H285" s="214"/>
      <c r="I285" s="174"/>
      <c r="J285" s="175">
        <f>ROUND(I285*H285,2)</f>
        <v>0</v>
      </c>
      <c r="K285" s="171" t="s">
        <v>1</v>
      </c>
      <c r="L285" s="36"/>
      <c r="M285" s="176" t="s">
        <v>1</v>
      </c>
      <c r="N285" s="177" t="s">
        <v>38</v>
      </c>
      <c r="O285" s="58"/>
      <c r="P285" s="178">
        <f>O285*H285</f>
        <v>0</v>
      </c>
      <c r="Q285" s="178">
        <v>0</v>
      </c>
      <c r="R285" s="178">
        <f>Q285*H285</f>
        <v>0</v>
      </c>
      <c r="S285" s="178">
        <v>0</v>
      </c>
      <c r="T285" s="179">
        <f>S285*H285</f>
        <v>0</v>
      </c>
      <c r="AR285" s="15" t="s">
        <v>125</v>
      </c>
      <c r="AT285" s="15" t="s">
        <v>121</v>
      </c>
      <c r="AU285" s="15" t="s">
        <v>126</v>
      </c>
      <c r="AY285" s="15" t="s">
        <v>116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75</v>
      </c>
      <c r="BK285" s="180">
        <f>ROUND(I285*H285,2)</f>
        <v>0</v>
      </c>
      <c r="BL285" s="15" t="s">
        <v>125</v>
      </c>
      <c r="BM285" s="15" t="s">
        <v>366</v>
      </c>
    </row>
    <row r="286" spans="2:65" s="1" customFormat="1" ht="16.5" customHeight="1">
      <c r="B286" s="32"/>
      <c r="C286" s="169" t="s">
        <v>77</v>
      </c>
      <c r="D286" s="169" t="s">
        <v>121</v>
      </c>
      <c r="E286" s="170" t="s">
        <v>367</v>
      </c>
      <c r="F286" s="171" t="s">
        <v>368</v>
      </c>
      <c r="G286" s="172" t="s">
        <v>365</v>
      </c>
      <c r="H286" s="214"/>
      <c r="I286" s="174"/>
      <c r="J286" s="175">
        <f>ROUND(I286*H286,2)</f>
        <v>0</v>
      </c>
      <c r="K286" s="171" t="s">
        <v>1</v>
      </c>
      <c r="L286" s="36"/>
      <c r="M286" s="176" t="s">
        <v>1</v>
      </c>
      <c r="N286" s="177" t="s">
        <v>38</v>
      </c>
      <c r="O286" s="58"/>
      <c r="P286" s="178">
        <f>O286*H286</f>
        <v>0</v>
      </c>
      <c r="Q286" s="178">
        <v>0</v>
      </c>
      <c r="R286" s="178">
        <f>Q286*H286</f>
        <v>0</v>
      </c>
      <c r="S286" s="178">
        <v>0</v>
      </c>
      <c r="T286" s="179">
        <f>S286*H286</f>
        <v>0</v>
      </c>
      <c r="AR286" s="15" t="s">
        <v>125</v>
      </c>
      <c r="AT286" s="15" t="s">
        <v>121</v>
      </c>
      <c r="AU286" s="15" t="s">
        <v>126</v>
      </c>
      <c r="AY286" s="15" t="s">
        <v>116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5" t="s">
        <v>75</v>
      </c>
      <c r="BK286" s="180">
        <f>ROUND(I286*H286,2)</f>
        <v>0</v>
      </c>
      <c r="BL286" s="15" t="s">
        <v>125</v>
      </c>
      <c r="BM286" s="15" t="s">
        <v>369</v>
      </c>
    </row>
    <row r="287" spans="2:65" s="1" customFormat="1" ht="16.5" customHeight="1">
      <c r="B287" s="32"/>
      <c r="C287" s="169" t="s">
        <v>126</v>
      </c>
      <c r="D287" s="169" t="s">
        <v>121</v>
      </c>
      <c r="E287" s="170" t="s">
        <v>175</v>
      </c>
      <c r="F287" s="171" t="s">
        <v>370</v>
      </c>
      <c r="G287" s="172" t="s">
        <v>365</v>
      </c>
      <c r="H287" s="214"/>
      <c r="I287" s="174"/>
      <c r="J287" s="175">
        <f>ROUND(I287*H287,2)</f>
        <v>0</v>
      </c>
      <c r="K287" s="171" t="s">
        <v>1</v>
      </c>
      <c r="L287" s="36"/>
      <c r="M287" s="176" t="s">
        <v>1</v>
      </c>
      <c r="N287" s="177" t="s">
        <v>38</v>
      </c>
      <c r="O287" s="58"/>
      <c r="P287" s="178">
        <f>O287*H287</f>
        <v>0</v>
      </c>
      <c r="Q287" s="178">
        <v>0</v>
      </c>
      <c r="R287" s="178">
        <f>Q287*H287</f>
        <v>0</v>
      </c>
      <c r="S287" s="178">
        <v>0</v>
      </c>
      <c r="T287" s="179">
        <f>S287*H287</f>
        <v>0</v>
      </c>
      <c r="AR287" s="15" t="s">
        <v>125</v>
      </c>
      <c r="AT287" s="15" t="s">
        <v>121</v>
      </c>
      <c r="AU287" s="15" t="s">
        <v>126</v>
      </c>
      <c r="AY287" s="15" t="s">
        <v>116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5" t="s">
        <v>75</v>
      </c>
      <c r="BK287" s="180">
        <f>ROUND(I287*H287,2)</f>
        <v>0</v>
      </c>
      <c r="BL287" s="15" t="s">
        <v>125</v>
      </c>
      <c r="BM287" s="15" t="s">
        <v>371</v>
      </c>
    </row>
    <row r="288" spans="2:65" s="10" customFormat="1" ht="22.9" customHeight="1">
      <c r="B288" s="153"/>
      <c r="C288" s="154"/>
      <c r="D288" s="155" t="s">
        <v>66</v>
      </c>
      <c r="E288" s="167" t="s">
        <v>372</v>
      </c>
      <c r="F288" s="167" t="s">
        <v>373</v>
      </c>
      <c r="G288" s="154"/>
      <c r="H288" s="154"/>
      <c r="I288" s="157"/>
      <c r="J288" s="168">
        <f>BK288</f>
        <v>0</v>
      </c>
      <c r="K288" s="154"/>
      <c r="L288" s="159"/>
      <c r="M288" s="160"/>
      <c r="N288" s="161"/>
      <c r="O288" s="161"/>
      <c r="P288" s="162">
        <f>P289+P330+P340+P380+P387</f>
        <v>0</v>
      </c>
      <c r="Q288" s="161"/>
      <c r="R288" s="162">
        <f>R289+R330+R340+R380+R387</f>
        <v>0</v>
      </c>
      <c r="S288" s="161"/>
      <c r="T288" s="163">
        <f>T289+T330+T340+T380+T387</f>
        <v>0</v>
      </c>
      <c r="AR288" s="164" t="s">
        <v>75</v>
      </c>
      <c r="AT288" s="165" t="s">
        <v>66</v>
      </c>
      <c r="AU288" s="165" t="s">
        <v>75</v>
      </c>
      <c r="AY288" s="164" t="s">
        <v>116</v>
      </c>
      <c r="BK288" s="166">
        <f>BK289+BK330+BK340+BK380+BK387</f>
        <v>0</v>
      </c>
    </row>
    <row r="289" spans="2:65" s="10" customFormat="1" ht="20.85" customHeight="1">
      <c r="B289" s="153"/>
      <c r="C289" s="154"/>
      <c r="D289" s="155" t="s">
        <v>66</v>
      </c>
      <c r="E289" s="167" t="s">
        <v>119</v>
      </c>
      <c r="F289" s="167" t="s">
        <v>120</v>
      </c>
      <c r="G289" s="154"/>
      <c r="H289" s="154"/>
      <c r="I289" s="157"/>
      <c r="J289" s="168">
        <f>BK289</f>
        <v>0</v>
      </c>
      <c r="K289" s="154"/>
      <c r="L289" s="159"/>
      <c r="M289" s="160"/>
      <c r="N289" s="161"/>
      <c r="O289" s="161"/>
      <c r="P289" s="162">
        <f>SUM(P290:P329)</f>
        <v>0</v>
      </c>
      <c r="Q289" s="161"/>
      <c r="R289" s="162">
        <f>SUM(R290:R329)</f>
        <v>0</v>
      </c>
      <c r="S289" s="161"/>
      <c r="T289" s="163">
        <f>SUM(T290:T329)</f>
        <v>0</v>
      </c>
      <c r="AR289" s="164" t="s">
        <v>75</v>
      </c>
      <c r="AT289" s="165" t="s">
        <v>66</v>
      </c>
      <c r="AU289" s="165" t="s">
        <v>77</v>
      </c>
      <c r="AY289" s="164" t="s">
        <v>116</v>
      </c>
      <c r="BK289" s="166">
        <f>SUM(BK290:BK329)</f>
        <v>0</v>
      </c>
    </row>
    <row r="290" spans="2:65" s="1" customFormat="1" ht="16.5" customHeight="1">
      <c r="B290" s="32"/>
      <c r="C290" s="169" t="s">
        <v>75</v>
      </c>
      <c r="D290" s="169" t="s">
        <v>121</v>
      </c>
      <c r="E290" s="170" t="s">
        <v>374</v>
      </c>
      <c r="F290" s="171" t="s">
        <v>375</v>
      </c>
      <c r="G290" s="172" t="s">
        <v>134</v>
      </c>
      <c r="H290" s="173">
        <v>14.045999999999999</v>
      </c>
      <c r="I290" s="174"/>
      <c r="J290" s="175">
        <f>ROUND(I290*H290,2)</f>
        <v>0</v>
      </c>
      <c r="K290" s="171" t="s">
        <v>1</v>
      </c>
      <c r="L290" s="36"/>
      <c r="M290" s="176" t="s">
        <v>1</v>
      </c>
      <c r="N290" s="177" t="s">
        <v>38</v>
      </c>
      <c r="O290" s="58"/>
      <c r="P290" s="178">
        <f>O290*H290</f>
        <v>0</v>
      </c>
      <c r="Q290" s="178">
        <v>0</v>
      </c>
      <c r="R290" s="178">
        <f>Q290*H290</f>
        <v>0</v>
      </c>
      <c r="S290" s="178">
        <v>0</v>
      </c>
      <c r="T290" s="179">
        <f>S290*H290</f>
        <v>0</v>
      </c>
      <c r="AR290" s="15" t="s">
        <v>125</v>
      </c>
      <c r="AT290" s="15" t="s">
        <v>121</v>
      </c>
      <c r="AU290" s="15" t="s">
        <v>126</v>
      </c>
      <c r="AY290" s="15" t="s">
        <v>116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5" t="s">
        <v>75</v>
      </c>
      <c r="BK290" s="180">
        <f>ROUND(I290*H290,2)</f>
        <v>0</v>
      </c>
      <c r="BL290" s="15" t="s">
        <v>125</v>
      </c>
      <c r="BM290" s="15" t="s">
        <v>376</v>
      </c>
    </row>
    <row r="291" spans="2:65" s="13" customFormat="1" ht="11.25">
      <c r="B291" s="204"/>
      <c r="C291" s="205"/>
      <c r="D291" s="183" t="s">
        <v>127</v>
      </c>
      <c r="E291" s="206" t="s">
        <v>1</v>
      </c>
      <c r="F291" s="207" t="s">
        <v>377</v>
      </c>
      <c r="G291" s="205"/>
      <c r="H291" s="206" t="s">
        <v>1</v>
      </c>
      <c r="I291" s="208"/>
      <c r="J291" s="205"/>
      <c r="K291" s="205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127</v>
      </c>
      <c r="AU291" s="213" t="s">
        <v>126</v>
      </c>
      <c r="AV291" s="13" t="s">
        <v>75</v>
      </c>
      <c r="AW291" s="13" t="s">
        <v>30</v>
      </c>
      <c r="AX291" s="13" t="s">
        <v>67</v>
      </c>
      <c r="AY291" s="213" t="s">
        <v>116</v>
      </c>
    </row>
    <row r="292" spans="2:65" s="11" customFormat="1" ht="11.25">
      <c r="B292" s="181"/>
      <c r="C292" s="182"/>
      <c r="D292" s="183" t="s">
        <v>127</v>
      </c>
      <c r="E292" s="184" t="s">
        <v>1</v>
      </c>
      <c r="F292" s="185" t="s">
        <v>378</v>
      </c>
      <c r="G292" s="182"/>
      <c r="H292" s="186">
        <v>10.045999999999999</v>
      </c>
      <c r="I292" s="187"/>
      <c r="J292" s="182"/>
      <c r="K292" s="182"/>
      <c r="L292" s="188"/>
      <c r="M292" s="189"/>
      <c r="N292" s="190"/>
      <c r="O292" s="190"/>
      <c r="P292" s="190"/>
      <c r="Q292" s="190"/>
      <c r="R292" s="190"/>
      <c r="S292" s="190"/>
      <c r="T292" s="191"/>
      <c r="AT292" s="192" t="s">
        <v>127</v>
      </c>
      <c r="AU292" s="192" t="s">
        <v>126</v>
      </c>
      <c r="AV292" s="11" t="s">
        <v>77</v>
      </c>
      <c r="AW292" s="11" t="s">
        <v>30</v>
      </c>
      <c r="AX292" s="11" t="s">
        <v>67</v>
      </c>
      <c r="AY292" s="192" t="s">
        <v>116</v>
      </c>
    </row>
    <row r="293" spans="2:65" s="13" customFormat="1" ht="11.25">
      <c r="B293" s="204"/>
      <c r="C293" s="205"/>
      <c r="D293" s="183" t="s">
        <v>127</v>
      </c>
      <c r="E293" s="206" t="s">
        <v>1</v>
      </c>
      <c r="F293" s="207" t="s">
        <v>379</v>
      </c>
      <c r="G293" s="205"/>
      <c r="H293" s="206" t="s">
        <v>1</v>
      </c>
      <c r="I293" s="208"/>
      <c r="J293" s="205"/>
      <c r="K293" s="205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127</v>
      </c>
      <c r="AU293" s="213" t="s">
        <v>126</v>
      </c>
      <c r="AV293" s="13" t="s">
        <v>75</v>
      </c>
      <c r="AW293" s="13" t="s">
        <v>30</v>
      </c>
      <c r="AX293" s="13" t="s">
        <v>67</v>
      </c>
      <c r="AY293" s="213" t="s">
        <v>116</v>
      </c>
    </row>
    <row r="294" spans="2:65" s="11" customFormat="1" ht="11.25">
      <c r="B294" s="181"/>
      <c r="C294" s="182"/>
      <c r="D294" s="183" t="s">
        <v>127</v>
      </c>
      <c r="E294" s="184" t="s">
        <v>1</v>
      </c>
      <c r="F294" s="185" t="s">
        <v>380</v>
      </c>
      <c r="G294" s="182"/>
      <c r="H294" s="186">
        <v>1</v>
      </c>
      <c r="I294" s="187"/>
      <c r="J294" s="182"/>
      <c r="K294" s="182"/>
      <c r="L294" s="188"/>
      <c r="M294" s="189"/>
      <c r="N294" s="190"/>
      <c r="O294" s="190"/>
      <c r="P294" s="190"/>
      <c r="Q294" s="190"/>
      <c r="R294" s="190"/>
      <c r="S294" s="190"/>
      <c r="T294" s="191"/>
      <c r="AT294" s="192" t="s">
        <v>127</v>
      </c>
      <c r="AU294" s="192" t="s">
        <v>126</v>
      </c>
      <c r="AV294" s="11" t="s">
        <v>77</v>
      </c>
      <c r="AW294" s="11" t="s">
        <v>30</v>
      </c>
      <c r="AX294" s="11" t="s">
        <v>67</v>
      </c>
      <c r="AY294" s="192" t="s">
        <v>116</v>
      </c>
    </row>
    <row r="295" spans="2:65" s="13" customFormat="1" ht="11.25">
      <c r="B295" s="204"/>
      <c r="C295" s="205"/>
      <c r="D295" s="183" t="s">
        <v>127</v>
      </c>
      <c r="E295" s="206" t="s">
        <v>1</v>
      </c>
      <c r="F295" s="207" t="s">
        <v>381</v>
      </c>
      <c r="G295" s="205"/>
      <c r="H295" s="206" t="s">
        <v>1</v>
      </c>
      <c r="I295" s="208"/>
      <c r="J295" s="205"/>
      <c r="K295" s="205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127</v>
      </c>
      <c r="AU295" s="213" t="s">
        <v>126</v>
      </c>
      <c r="AV295" s="13" t="s">
        <v>75</v>
      </c>
      <c r="AW295" s="13" t="s">
        <v>30</v>
      </c>
      <c r="AX295" s="13" t="s">
        <v>67</v>
      </c>
      <c r="AY295" s="213" t="s">
        <v>116</v>
      </c>
    </row>
    <row r="296" spans="2:65" s="11" customFormat="1" ht="11.25">
      <c r="B296" s="181"/>
      <c r="C296" s="182"/>
      <c r="D296" s="183" t="s">
        <v>127</v>
      </c>
      <c r="E296" s="184" t="s">
        <v>1</v>
      </c>
      <c r="F296" s="185" t="s">
        <v>126</v>
      </c>
      <c r="G296" s="182"/>
      <c r="H296" s="186">
        <v>3</v>
      </c>
      <c r="I296" s="187"/>
      <c r="J296" s="182"/>
      <c r="K296" s="182"/>
      <c r="L296" s="188"/>
      <c r="M296" s="189"/>
      <c r="N296" s="190"/>
      <c r="O296" s="190"/>
      <c r="P296" s="190"/>
      <c r="Q296" s="190"/>
      <c r="R296" s="190"/>
      <c r="S296" s="190"/>
      <c r="T296" s="191"/>
      <c r="AT296" s="192" t="s">
        <v>127</v>
      </c>
      <c r="AU296" s="192" t="s">
        <v>126</v>
      </c>
      <c r="AV296" s="11" t="s">
        <v>77</v>
      </c>
      <c r="AW296" s="11" t="s">
        <v>30</v>
      </c>
      <c r="AX296" s="11" t="s">
        <v>67</v>
      </c>
      <c r="AY296" s="192" t="s">
        <v>116</v>
      </c>
    </row>
    <row r="297" spans="2:65" s="12" customFormat="1" ht="11.25">
      <c r="B297" s="193"/>
      <c r="C297" s="194"/>
      <c r="D297" s="183" t="s">
        <v>127</v>
      </c>
      <c r="E297" s="195" t="s">
        <v>1</v>
      </c>
      <c r="F297" s="196" t="s">
        <v>129</v>
      </c>
      <c r="G297" s="194"/>
      <c r="H297" s="197">
        <v>14.045999999999999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127</v>
      </c>
      <c r="AU297" s="203" t="s">
        <v>126</v>
      </c>
      <c r="AV297" s="12" t="s">
        <v>125</v>
      </c>
      <c r="AW297" s="12" t="s">
        <v>30</v>
      </c>
      <c r="AX297" s="12" t="s">
        <v>75</v>
      </c>
      <c r="AY297" s="203" t="s">
        <v>116</v>
      </c>
    </row>
    <row r="298" spans="2:65" s="1" customFormat="1" ht="16.5" customHeight="1">
      <c r="B298" s="32"/>
      <c r="C298" s="169" t="s">
        <v>77</v>
      </c>
      <c r="D298" s="169" t="s">
        <v>121</v>
      </c>
      <c r="E298" s="170" t="s">
        <v>382</v>
      </c>
      <c r="F298" s="171" t="s">
        <v>383</v>
      </c>
      <c r="G298" s="172" t="s">
        <v>134</v>
      </c>
      <c r="H298" s="173">
        <v>38.6</v>
      </c>
      <c r="I298" s="174"/>
      <c r="J298" s="175">
        <f>ROUND(I298*H298,2)</f>
        <v>0</v>
      </c>
      <c r="K298" s="171" t="s">
        <v>1</v>
      </c>
      <c r="L298" s="36"/>
      <c r="M298" s="176" t="s">
        <v>1</v>
      </c>
      <c r="N298" s="177" t="s">
        <v>38</v>
      </c>
      <c r="O298" s="58"/>
      <c r="P298" s="178">
        <f>O298*H298</f>
        <v>0</v>
      </c>
      <c r="Q298" s="178">
        <v>0</v>
      </c>
      <c r="R298" s="178">
        <f>Q298*H298</f>
        <v>0</v>
      </c>
      <c r="S298" s="178">
        <v>0</v>
      </c>
      <c r="T298" s="179">
        <f>S298*H298</f>
        <v>0</v>
      </c>
      <c r="AR298" s="15" t="s">
        <v>125</v>
      </c>
      <c r="AT298" s="15" t="s">
        <v>121</v>
      </c>
      <c r="AU298" s="15" t="s">
        <v>126</v>
      </c>
      <c r="AY298" s="15" t="s">
        <v>116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5" t="s">
        <v>75</v>
      </c>
      <c r="BK298" s="180">
        <f>ROUND(I298*H298,2)</f>
        <v>0</v>
      </c>
      <c r="BL298" s="15" t="s">
        <v>125</v>
      </c>
      <c r="BM298" s="15" t="s">
        <v>384</v>
      </c>
    </row>
    <row r="299" spans="2:65" s="11" customFormat="1" ht="11.25">
      <c r="B299" s="181"/>
      <c r="C299" s="182"/>
      <c r="D299" s="183" t="s">
        <v>127</v>
      </c>
      <c r="E299" s="184" t="s">
        <v>1</v>
      </c>
      <c r="F299" s="185" t="s">
        <v>385</v>
      </c>
      <c r="G299" s="182"/>
      <c r="H299" s="186">
        <v>38.6</v>
      </c>
      <c r="I299" s="187"/>
      <c r="J299" s="182"/>
      <c r="K299" s="182"/>
      <c r="L299" s="188"/>
      <c r="M299" s="189"/>
      <c r="N299" s="190"/>
      <c r="O299" s="190"/>
      <c r="P299" s="190"/>
      <c r="Q299" s="190"/>
      <c r="R299" s="190"/>
      <c r="S299" s="190"/>
      <c r="T299" s="191"/>
      <c r="AT299" s="192" t="s">
        <v>127</v>
      </c>
      <c r="AU299" s="192" t="s">
        <v>126</v>
      </c>
      <c r="AV299" s="11" t="s">
        <v>77</v>
      </c>
      <c r="AW299" s="11" t="s">
        <v>30</v>
      </c>
      <c r="AX299" s="11" t="s">
        <v>67</v>
      </c>
      <c r="AY299" s="192" t="s">
        <v>116</v>
      </c>
    </row>
    <row r="300" spans="2:65" s="12" customFormat="1" ht="11.25">
      <c r="B300" s="193"/>
      <c r="C300" s="194"/>
      <c r="D300" s="183" t="s">
        <v>127</v>
      </c>
      <c r="E300" s="195" t="s">
        <v>1</v>
      </c>
      <c r="F300" s="196" t="s">
        <v>129</v>
      </c>
      <c r="G300" s="194"/>
      <c r="H300" s="197">
        <v>38.6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127</v>
      </c>
      <c r="AU300" s="203" t="s">
        <v>126</v>
      </c>
      <c r="AV300" s="12" t="s">
        <v>125</v>
      </c>
      <c r="AW300" s="12" t="s">
        <v>30</v>
      </c>
      <c r="AX300" s="12" t="s">
        <v>75</v>
      </c>
      <c r="AY300" s="203" t="s">
        <v>116</v>
      </c>
    </row>
    <row r="301" spans="2:65" s="1" customFormat="1" ht="16.5" customHeight="1">
      <c r="B301" s="32"/>
      <c r="C301" s="169" t="s">
        <v>126</v>
      </c>
      <c r="D301" s="169" t="s">
        <v>121</v>
      </c>
      <c r="E301" s="170" t="s">
        <v>386</v>
      </c>
      <c r="F301" s="171" t="s">
        <v>387</v>
      </c>
      <c r="G301" s="172" t="s">
        <v>134</v>
      </c>
      <c r="H301" s="173">
        <v>38.6</v>
      </c>
      <c r="I301" s="174"/>
      <c r="J301" s="175">
        <f>ROUND(I301*H301,2)</f>
        <v>0</v>
      </c>
      <c r="K301" s="171" t="s">
        <v>1</v>
      </c>
      <c r="L301" s="36"/>
      <c r="M301" s="176" t="s">
        <v>1</v>
      </c>
      <c r="N301" s="177" t="s">
        <v>38</v>
      </c>
      <c r="O301" s="58"/>
      <c r="P301" s="178">
        <f>O301*H301</f>
        <v>0</v>
      </c>
      <c r="Q301" s="178">
        <v>0</v>
      </c>
      <c r="R301" s="178">
        <f>Q301*H301</f>
        <v>0</v>
      </c>
      <c r="S301" s="178">
        <v>0</v>
      </c>
      <c r="T301" s="179">
        <f>S301*H301</f>
        <v>0</v>
      </c>
      <c r="AR301" s="15" t="s">
        <v>125</v>
      </c>
      <c r="AT301" s="15" t="s">
        <v>121</v>
      </c>
      <c r="AU301" s="15" t="s">
        <v>126</v>
      </c>
      <c r="AY301" s="15" t="s">
        <v>116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15" t="s">
        <v>75</v>
      </c>
      <c r="BK301" s="180">
        <f>ROUND(I301*H301,2)</f>
        <v>0</v>
      </c>
      <c r="BL301" s="15" t="s">
        <v>125</v>
      </c>
      <c r="BM301" s="15" t="s">
        <v>388</v>
      </c>
    </row>
    <row r="302" spans="2:65" s="11" customFormat="1" ht="11.25">
      <c r="B302" s="181"/>
      <c r="C302" s="182"/>
      <c r="D302" s="183" t="s">
        <v>127</v>
      </c>
      <c r="E302" s="184" t="s">
        <v>1</v>
      </c>
      <c r="F302" s="185" t="s">
        <v>385</v>
      </c>
      <c r="G302" s="182"/>
      <c r="H302" s="186">
        <v>38.6</v>
      </c>
      <c r="I302" s="187"/>
      <c r="J302" s="182"/>
      <c r="K302" s="182"/>
      <c r="L302" s="188"/>
      <c r="M302" s="189"/>
      <c r="N302" s="190"/>
      <c r="O302" s="190"/>
      <c r="P302" s="190"/>
      <c r="Q302" s="190"/>
      <c r="R302" s="190"/>
      <c r="S302" s="190"/>
      <c r="T302" s="191"/>
      <c r="AT302" s="192" t="s">
        <v>127</v>
      </c>
      <c r="AU302" s="192" t="s">
        <v>126</v>
      </c>
      <c r="AV302" s="11" t="s">
        <v>77</v>
      </c>
      <c r="AW302" s="11" t="s">
        <v>30</v>
      </c>
      <c r="AX302" s="11" t="s">
        <v>67</v>
      </c>
      <c r="AY302" s="192" t="s">
        <v>116</v>
      </c>
    </row>
    <row r="303" spans="2:65" s="12" customFormat="1" ht="11.25">
      <c r="B303" s="193"/>
      <c r="C303" s="194"/>
      <c r="D303" s="183" t="s">
        <v>127</v>
      </c>
      <c r="E303" s="195" t="s">
        <v>1</v>
      </c>
      <c r="F303" s="196" t="s">
        <v>129</v>
      </c>
      <c r="G303" s="194"/>
      <c r="H303" s="197">
        <v>38.6</v>
      </c>
      <c r="I303" s="198"/>
      <c r="J303" s="194"/>
      <c r="K303" s="194"/>
      <c r="L303" s="199"/>
      <c r="M303" s="200"/>
      <c r="N303" s="201"/>
      <c r="O303" s="201"/>
      <c r="P303" s="201"/>
      <c r="Q303" s="201"/>
      <c r="R303" s="201"/>
      <c r="S303" s="201"/>
      <c r="T303" s="202"/>
      <c r="AT303" s="203" t="s">
        <v>127</v>
      </c>
      <c r="AU303" s="203" t="s">
        <v>126</v>
      </c>
      <c r="AV303" s="12" t="s">
        <v>125</v>
      </c>
      <c r="AW303" s="12" t="s">
        <v>30</v>
      </c>
      <c r="AX303" s="12" t="s">
        <v>75</v>
      </c>
      <c r="AY303" s="203" t="s">
        <v>116</v>
      </c>
    </row>
    <row r="304" spans="2:65" s="1" customFormat="1" ht="16.5" customHeight="1">
      <c r="B304" s="32"/>
      <c r="C304" s="169" t="s">
        <v>125</v>
      </c>
      <c r="D304" s="169" t="s">
        <v>121</v>
      </c>
      <c r="E304" s="170" t="s">
        <v>132</v>
      </c>
      <c r="F304" s="171" t="s">
        <v>133</v>
      </c>
      <c r="G304" s="172" t="s">
        <v>134</v>
      </c>
      <c r="H304" s="173">
        <v>52.56</v>
      </c>
      <c r="I304" s="174"/>
      <c r="J304" s="175">
        <f>ROUND(I304*H304,2)</f>
        <v>0</v>
      </c>
      <c r="K304" s="171" t="s">
        <v>1</v>
      </c>
      <c r="L304" s="36"/>
      <c r="M304" s="176" t="s">
        <v>1</v>
      </c>
      <c r="N304" s="177" t="s">
        <v>38</v>
      </c>
      <c r="O304" s="58"/>
      <c r="P304" s="178">
        <f>O304*H304</f>
        <v>0</v>
      </c>
      <c r="Q304" s="178">
        <v>0</v>
      </c>
      <c r="R304" s="178">
        <f>Q304*H304</f>
        <v>0</v>
      </c>
      <c r="S304" s="178">
        <v>0</v>
      </c>
      <c r="T304" s="179">
        <f>S304*H304</f>
        <v>0</v>
      </c>
      <c r="AR304" s="15" t="s">
        <v>125</v>
      </c>
      <c r="AT304" s="15" t="s">
        <v>121</v>
      </c>
      <c r="AU304" s="15" t="s">
        <v>126</v>
      </c>
      <c r="AY304" s="15" t="s">
        <v>116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5" t="s">
        <v>75</v>
      </c>
      <c r="BK304" s="180">
        <f>ROUND(I304*H304,2)</f>
        <v>0</v>
      </c>
      <c r="BL304" s="15" t="s">
        <v>125</v>
      </c>
      <c r="BM304" s="15" t="s">
        <v>389</v>
      </c>
    </row>
    <row r="305" spans="2:65" s="13" customFormat="1" ht="11.25">
      <c r="B305" s="204"/>
      <c r="C305" s="205"/>
      <c r="D305" s="183" t="s">
        <v>127</v>
      </c>
      <c r="E305" s="206" t="s">
        <v>1</v>
      </c>
      <c r="F305" s="207" t="s">
        <v>390</v>
      </c>
      <c r="G305" s="205"/>
      <c r="H305" s="206" t="s">
        <v>1</v>
      </c>
      <c r="I305" s="208"/>
      <c r="J305" s="205"/>
      <c r="K305" s="205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127</v>
      </c>
      <c r="AU305" s="213" t="s">
        <v>126</v>
      </c>
      <c r="AV305" s="13" t="s">
        <v>75</v>
      </c>
      <c r="AW305" s="13" t="s">
        <v>30</v>
      </c>
      <c r="AX305" s="13" t="s">
        <v>67</v>
      </c>
      <c r="AY305" s="213" t="s">
        <v>116</v>
      </c>
    </row>
    <row r="306" spans="2:65" s="11" customFormat="1" ht="11.25">
      <c r="B306" s="181"/>
      <c r="C306" s="182"/>
      <c r="D306" s="183" t="s">
        <v>127</v>
      </c>
      <c r="E306" s="184" t="s">
        <v>1</v>
      </c>
      <c r="F306" s="185" t="s">
        <v>391</v>
      </c>
      <c r="G306" s="182"/>
      <c r="H306" s="186">
        <v>44.64</v>
      </c>
      <c r="I306" s="187"/>
      <c r="J306" s="182"/>
      <c r="K306" s="182"/>
      <c r="L306" s="188"/>
      <c r="M306" s="189"/>
      <c r="N306" s="190"/>
      <c r="O306" s="190"/>
      <c r="P306" s="190"/>
      <c r="Q306" s="190"/>
      <c r="R306" s="190"/>
      <c r="S306" s="190"/>
      <c r="T306" s="191"/>
      <c r="AT306" s="192" t="s">
        <v>127</v>
      </c>
      <c r="AU306" s="192" t="s">
        <v>126</v>
      </c>
      <c r="AV306" s="11" t="s">
        <v>77</v>
      </c>
      <c r="AW306" s="11" t="s">
        <v>30</v>
      </c>
      <c r="AX306" s="11" t="s">
        <v>67</v>
      </c>
      <c r="AY306" s="192" t="s">
        <v>116</v>
      </c>
    </row>
    <row r="307" spans="2:65" s="13" customFormat="1" ht="11.25">
      <c r="B307" s="204"/>
      <c r="C307" s="205"/>
      <c r="D307" s="183" t="s">
        <v>127</v>
      </c>
      <c r="E307" s="206" t="s">
        <v>1</v>
      </c>
      <c r="F307" s="207" t="s">
        <v>392</v>
      </c>
      <c r="G307" s="205"/>
      <c r="H307" s="206" t="s">
        <v>1</v>
      </c>
      <c r="I307" s="208"/>
      <c r="J307" s="205"/>
      <c r="K307" s="205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127</v>
      </c>
      <c r="AU307" s="213" t="s">
        <v>126</v>
      </c>
      <c r="AV307" s="13" t="s">
        <v>75</v>
      </c>
      <c r="AW307" s="13" t="s">
        <v>30</v>
      </c>
      <c r="AX307" s="13" t="s">
        <v>67</v>
      </c>
      <c r="AY307" s="213" t="s">
        <v>116</v>
      </c>
    </row>
    <row r="308" spans="2:65" s="13" customFormat="1" ht="11.25">
      <c r="B308" s="204"/>
      <c r="C308" s="205"/>
      <c r="D308" s="183" t="s">
        <v>127</v>
      </c>
      <c r="E308" s="206" t="s">
        <v>1</v>
      </c>
      <c r="F308" s="207" t="s">
        <v>393</v>
      </c>
      <c r="G308" s="205"/>
      <c r="H308" s="206" t="s">
        <v>1</v>
      </c>
      <c r="I308" s="208"/>
      <c r="J308" s="205"/>
      <c r="K308" s="205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127</v>
      </c>
      <c r="AU308" s="213" t="s">
        <v>126</v>
      </c>
      <c r="AV308" s="13" t="s">
        <v>75</v>
      </c>
      <c r="AW308" s="13" t="s">
        <v>30</v>
      </c>
      <c r="AX308" s="13" t="s">
        <v>67</v>
      </c>
      <c r="AY308" s="213" t="s">
        <v>116</v>
      </c>
    </row>
    <row r="309" spans="2:65" s="11" customFormat="1" ht="11.25">
      <c r="B309" s="181"/>
      <c r="C309" s="182"/>
      <c r="D309" s="183" t="s">
        <v>127</v>
      </c>
      <c r="E309" s="184" t="s">
        <v>1</v>
      </c>
      <c r="F309" s="185" t="s">
        <v>394</v>
      </c>
      <c r="G309" s="182"/>
      <c r="H309" s="186">
        <v>7.92</v>
      </c>
      <c r="I309" s="187"/>
      <c r="J309" s="182"/>
      <c r="K309" s="182"/>
      <c r="L309" s="188"/>
      <c r="M309" s="189"/>
      <c r="N309" s="190"/>
      <c r="O309" s="190"/>
      <c r="P309" s="190"/>
      <c r="Q309" s="190"/>
      <c r="R309" s="190"/>
      <c r="S309" s="190"/>
      <c r="T309" s="191"/>
      <c r="AT309" s="192" t="s">
        <v>127</v>
      </c>
      <c r="AU309" s="192" t="s">
        <v>126</v>
      </c>
      <c r="AV309" s="11" t="s">
        <v>77</v>
      </c>
      <c r="AW309" s="11" t="s">
        <v>30</v>
      </c>
      <c r="AX309" s="11" t="s">
        <v>67</v>
      </c>
      <c r="AY309" s="192" t="s">
        <v>116</v>
      </c>
    </row>
    <row r="310" spans="2:65" s="12" customFormat="1" ht="11.25">
      <c r="B310" s="193"/>
      <c r="C310" s="194"/>
      <c r="D310" s="183" t="s">
        <v>127</v>
      </c>
      <c r="E310" s="195" t="s">
        <v>1</v>
      </c>
      <c r="F310" s="196" t="s">
        <v>129</v>
      </c>
      <c r="G310" s="194"/>
      <c r="H310" s="197">
        <v>52.56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127</v>
      </c>
      <c r="AU310" s="203" t="s">
        <v>126</v>
      </c>
      <c r="AV310" s="12" t="s">
        <v>125</v>
      </c>
      <c r="AW310" s="12" t="s">
        <v>30</v>
      </c>
      <c r="AX310" s="12" t="s">
        <v>75</v>
      </c>
      <c r="AY310" s="203" t="s">
        <v>116</v>
      </c>
    </row>
    <row r="311" spans="2:65" s="1" customFormat="1" ht="16.5" customHeight="1">
      <c r="B311" s="32"/>
      <c r="C311" s="169" t="s">
        <v>143</v>
      </c>
      <c r="D311" s="169" t="s">
        <v>121</v>
      </c>
      <c r="E311" s="170" t="s">
        <v>140</v>
      </c>
      <c r="F311" s="171" t="s">
        <v>141</v>
      </c>
      <c r="G311" s="172" t="s">
        <v>134</v>
      </c>
      <c r="H311" s="173">
        <v>52.56</v>
      </c>
      <c r="I311" s="174"/>
      <c r="J311" s="175">
        <f>ROUND(I311*H311,2)</f>
        <v>0</v>
      </c>
      <c r="K311" s="171" t="s">
        <v>1</v>
      </c>
      <c r="L311" s="36"/>
      <c r="M311" s="176" t="s">
        <v>1</v>
      </c>
      <c r="N311" s="177" t="s">
        <v>38</v>
      </c>
      <c r="O311" s="58"/>
      <c r="P311" s="178">
        <f>O311*H311</f>
        <v>0</v>
      </c>
      <c r="Q311" s="178">
        <v>0</v>
      </c>
      <c r="R311" s="178">
        <f>Q311*H311</f>
        <v>0</v>
      </c>
      <c r="S311" s="178">
        <v>0</v>
      </c>
      <c r="T311" s="179">
        <f>S311*H311</f>
        <v>0</v>
      </c>
      <c r="AR311" s="15" t="s">
        <v>125</v>
      </c>
      <c r="AT311" s="15" t="s">
        <v>121</v>
      </c>
      <c r="AU311" s="15" t="s">
        <v>126</v>
      </c>
      <c r="AY311" s="15" t="s">
        <v>116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5" t="s">
        <v>75</v>
      </c>
      <c r="BK311" s="180">
        <f>ROUND(I311*H311,2)</f>
        <v>0</v>
      </c>
      <c r="BL311" s="15" t="s">
        <v>125</v>
      </c>
      <c r="BM311" s="15" t="s">
        <v>395</v>
      </c>
    </row>
    <row r="312" spans="2:65" s="13" customFormat="1" ht="11.25">
      <c r="B312" s="204"/>
      <c r="C312" s="205"/>
      <c r="D312" s="183" t="s">
        <v>127</v>
      </c>
      <c r="E312" s="206" t="s">
        <v>1</v>
      </c>
      <c r="F312" s="207" t="s">
        <v>390</v>
      </c>
      <c r="G312" s="205"/>
      <c r="H312" s="206" t="s">
        <v>1</v>
      </c>
      <c r="I312" s="208"/>
      <c r="J312" s="205"/>
      <c r="K312" s="205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127</v>
      </c>
      <c r="AU312" s="213" t="s">
        <v>126</v>
      </c>
      <c r="AV312" s="13" t="s">
        <v>75</v>
      </c>
      <c r="AW312" s="13" t="s">
        <v>30</v>
      </c>
      <c r="AX312" s="13" t="s">
        <v>67</v>
      </c>
      <c r="AY312" s="213" t="s">
        <v>116</v>
      </c>
    </row>
    <row r="313" spans="2:65" s="11" customFormat="1" ht="11.25">
      <c r="B313" s="181"/>
      <c r="C313" s="182"/>
      <c r="D313" s="183" t="s">
        <v>127</v>
      </c>
      <c r="E313" s="184" t="s">
        <v>1</v>
      </c>
      <c r="F313" s="185" t="s">
        <v>391</v>
      </c>
      <c r="G313" s="182"/>
      <c r="H313" s="186">
        <v>44.64</v>
      </c>
      <c r="I313" s="187"/>
      <c r="J313" s="182"/>
      <c r="K313" s="182"/>
      <c r="L313" s="188"/>
      <c r="M313" s="189"/>
      <c r="N313" s="190"/>
      <c r="O313" s="190"/>
      <c r="P313" s="190"/>
      <c r="Q313" s="190"/>
      <c r="R313" s="190"/>
      <c r="S313" s="190"/>
      <c r="T313" s="191"/>
      <c r="AT313" s="192" t="s">
        <v>127</v>
      </c>
      <c r="AU313" s="192" t="s">
        <v>126</v>
      </c>
      <c r="AV313" s="11" t="s">
        <v>77</v>
      </c>
      <c r="AW313" s="11" t="s">
        <v>30</v>
      </c>
      <c r="AX313" s="11" t="s">
        <v>67</v>
      </c>
      <c r="AY313" s="192" t="s">
        <v>116</v>
      </c>
    </row>
    <row r="314" spans="2:65" s="13" customFormat="1" ht="11.25">
      <c r="B314" s="204"/>
      <c r="C314" s="205"/>
      <c r="D314" s="183" t="s">
        <v>127</v>
      </c>
      <c r="E314" s="206" t="s">
        <v>1</v>
      </c>
      <c r="F314" s="207" t="s">
        <v>392</v>
      </c>
      <c r="G314" s="205"/>
      <c r="H314" s="206" t="s">
        <v>1</v>
      </c>
      <c r="I314" s="208"/>
      <c r="J314" s="205"/>
      <c r="K314" s="205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127</v>
      </c>
      <c r="AU314" s="213" t="s">
        <v>126</v>
      </c>
      <c r="AV314" s="13" t="s">
        <v>75</v>
      </c>
      <c r="AW314" s="13" t="s">
        <v>30</v>
      </c>
      <c r="AX314" s="13" t="s">
        <v>67</v>
      </c>
      <c r="AY314" s="213" t="s">
        <v>116</v>
      </c>
    </row>
    <row r="315" spans="2:65" s="13" customFormat="1" ht="11.25">
      <c r="B315" s="204"/>
      <c r="C315" s="205"/>
      <c r="D315" s="183" t="s">
        <v>127</v>
      </c>
      <c r="E315" s="206" t="s">
        <v>1</v>
      </c>
      <c r="F315" s="207" t="s">
        <v>393</v>
      </c>
      <c r="G315" s="205"/>
      <c r="H315" s="206" t="s">
        <v>1</v>
      </c>
      <c r="I315" s="208"/>
      <c r="J315" s="205"/>
      <c r="K315" s="205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127</v>
      </c>
      <c r="AU315" s="213" t="s">
        <v>126</v>
      </c>
      <c r="AV315" s="13" t="s">
        <v>75</v>
      </c>
      <c r="AW315" s="13" t="s">
        <v>30</v>
      </c>
      <c r="AX315" s="13" t="s">
        <v>67</v>
      </c>
      <c r="AY315" s="213" t="s">
        <v>116</v>
      </c>
    </row>
    <row r="316" spans="2:65" s="11" customFormat="1" ht="11.25">
      <c r="B316" s="181"/>
      <c r="C316" s="182"/>
      <c r="D316" s="183" t="s">
        <v>127</v>
      </c>
      <c r="E316" s="184" t="s">
        <v>1</v>
      </c>
      <c r="F316" s="185" t="s">
        <v>394</v>
      </c>
      <c r="G316" s="182"/>
      <c r="H316" s="186">
        <v>7.92</v>
      </c>
      <c r="I316" s="187"/>
      <c r="J316" s="182"/>
      <c r="K316" s="182"/>
      <c r="L316" s="188"/>
      <c r="M316" s="189"/>
      <c r="N316" s="190"/>
      <c r="O316" s="190"/>
      <c r="P316" s="190"/>
      <c r="Q316" s="190"/>
      <c r="R316" s="190"/>
      <c r="S316" s="190"/>
      <c r="T316" s="191"/>
      <c r="AT316" s="192" t="s">
        <v>127</v>
      </c>
      <c r="AU316" s="192" t="s">
        <v>126</v>
      </c>
      <c r="AV316" s="11" t="s">
        <v>77</v>
      </c>
      <c r="AW316" s="11" t="s">
        <v>30</v>
      </c>
      <c r="AX316" s="11" t="s">
        <v>67</v>
      </c>
      <c r="AY316" s="192" t="s">
        <v>116</v>
      </c>
    </row>
    <row r="317" spans="2:65" s="12" customFormat="1" ht="11.25">
      <c r="B317" s="193"/>
      <c r="C317" s="194"/>
      <c r="D317" s="183" t="s">
        <v>127</v>
      </c>
      <c r="E317" s="195" t="s">
        <v>1</v>
      </c>
      <c r="F317" s="196" t="s">
        <v>129</v>
      </c>
      <c r="G317" s="194"/>
      <c r="H317" s="197">
        <v>52.56</v>
      </c>
      <c r="I317" s="198"/>
      <c r="J317" s="194"/>
      <c r="K317" s="194"/>
      <c r="L317" s="199"/>
      <c r="M317" s="200"/>
      <c r="N317" s="201"/>
      <c r="O317" s="201"/>
      <c r="P317" s="201"/>
      <c r="Q317" s="201"/>
      <c r="R317" s="201"/>
      <c r="S317" s="201"/>
      <c r="T317" s="202"/>
      <c r="AT317" s="203" t="s">
        <v>127</v>
      </c>
      <c r="AU317" s="203" t="s">
        <v>126</v>
      </c>
      <c r="AV317" s="12" t="s">
        <v>125</v>
      </c>
      <c r="AW317" s="12" t="s">
        <v>30</v>
      </c>
      <c r="AX317" s="12" t="s">
        <v>75</v>
      </c>
      <c r="AY317" s="203" t="s">
        <v>116</v>
      </c>
    </row>
    <row r="318" spans="2:65" s="1" customFormat="1" ht="16.5" customHeight="1">
      <c r="B318" s="32"/>
      <c r="C318" s="169" t="s">
        <v>135</v>
      </c>
      <c r="D318" s="169" t="s">
        <v>121</v>
      </c>
      <c r="E318" s="170" t="s">
        <v>144</v>
      </c>
      <c r="F318" s="171" t="s">
        <v>145</v>
      </c>
      <c r="G318" s="172" t="s">
        <v>134</v>
      </c>
      <c r="H318" s="173">
        <v>9.4830000000000005</v>
      </c>
      <c r="I318" s="174"/>
      <c r="J318" s="175">
        <f>ROUND(I318*H318,2)</f>
        <v>0</v>
      </c>
      <c r="K318" s="171" t="s">
        <v>1</v>
      </c>
      <c r="L318" s="36"/>
      <c r="M318" s="176" t="s">
        <v>1</v>
      </c>
      <c r="N318" s="177" t="s">
        <v>38</v>
      </c>
      <c r="O318" s="58"/>
      <c r="P318" s="178">
        <f>O318*H318</f>
        <v>0</v>
      </c>
      <c r="Q318" s="178">
        <v>0</v>
      </c>
      <c r="R318" s="178">
        <f>Q318*H318</f>
        <v>0</v>
      </c>
      <c r="S318" s="178">
        <v>0</v>
      </c>
      <c r="T318" s="179">
        <f>S318*H318</f>
        <v>0</v>
      </c>
      <c r="AR318" s="15" t="s">
        <v>125</v>
      </c>
      <c r="AT318" s="15" t="s">
        <v>121</v>
      </c>
      <c r="AU318" s="15" t="s">
        <v>126</v>
      </c>
      <c r="AY318" s="15" t="s">
        <v>116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5" t="s">
        <v>75</v>
      </c>
      <c r="BK318" s="180">
        <f>ROUND(I318*H318,2)</f>
        <v>0</v>
      </c>
      <c r="BL318" s="15" t="s">
        <v>125</v>
      </c>
      <c r="BM318" s="15" t="s">
        <v>396</v>
      </c>
    </row>
    <row r="319" spans="2:65" s="11" customFormat="1" ht="11.25">
      <c r="B319" s="181"/>
      <c r="C319" s="182"/>
      <c r="D319" s="183" t="s">
        <v>127</v>
      </c>
      <c r="E319" s="184" t="s">
        <v>1</v>
      </c>
      <c r="F319" s="185" t="s">
        <v>397</v>
      </c>
      <c r="G319" s="182"/>
      <c r="H319" s="186">
        <v>9.4830000000000005</v>
      </c>
      <c r="I319" s="187"/>
      <c r="J319" s="182"/>
      <c r="K319" s="182"/>
      <c r="L319" s="188"/>
      <c r="M319" s="189"/>
      <c r="N319" s="190"/>
      <c r="O319" s="190"/>
      <c r="P319" s="190"/>
      <c r="Q319" s="190"/>
      <c r="R319" s="190"/>
      <c r="S319" s="190"/>
      <c r="T319" s="191"/>
      <c r="AT319" s="192" t="s">
        <v>127</v>
      </c>
      <c r="AU319" s="192" t="s">
        <v>126</v>
      </c>
      <c r="AV319" s="11" t="s">
        <v>77</v>
      </c>
      <c r="AW319" s="11" t="s">
        <v>30</v>
      </c>
      <c r="AX319" s="11" t="s">
        <v>67</v>
      </c>
      <c r="AY319" s="192" t="s">
        <v>116</v>
      </c>
    </row>
    <row r="320" spans="2:65" s="12" customFormat="1" ht="11.25">
      <c r="B320" s="193"/>
      <c r="C320" s="194"/>
      <c r="D320" s="183" t="s">
        <v>127</v>
      </c>
      <c r="E320" s="195" t="s">
        <v>1</v>
      </c>
      <c r="F320" s="196" t="s">
        <v>129</v>
      </c>
      <c r="G320" s="194"/>
      <c r="H320" s="197">
        <v>9.4830000000000005</v>
      </c>
      <c r="I320" s="198"/>
      <c r="J320" s="194"/>
      <c r="K320" s="194"/>
      <c r="L320" s="199"/>
      <c r="M320" s="200"/>
      <c r="N320" s="201"/>
      <c r="O320" s="201"/>
      <c r="P320" s="201"/>
      <c r="Q320" s="201"/>
      <c r="R320" s="201"/>
      <c r="S320" s="201"/>
      <c r="T320" s="202"/>
      <c r="AT320" s="203" t="s">
        <v>127</v>
      </c>
      <c r="AU320" s="203" t="s">
        <v>126</v>
      </c>
      <c r="AV320" s="12" t="s">
        <v>125</v>
      </c>
      <c r="AW320" s="12" t="s">
        <v>30</v>
      </c>
      <c r="AX320" s="12" t="s">
        <v>75</v>
      </c>
      <c r="AY320" s="203" t="s">
        <v>116</v>
      </c>
    </row>
    <row r="321" spans="2:65" s="1" customFormat="1" ht="16.5" customHeight="1">
      <c r="B321" s="32"/>
      <c r="C321" s="169" t="s">
        <v>151</v>
      </c>
      <c r="D321" s="169" t="s">
        <v>121</v>
      </c>
      <c r="E321" s="170" t="s">
        <v>152</v>
      </c>
      <c r="F321" s="171" t="s">
        <v>153</v>
      </c>
      <c r="G321" s="172" t="s">
        <v>134</v>
      </c>
      <c r="H321" s="173">
        <v>54</v>
      </c>
      <c r="I321" s="174"/>
      <c r="J321" s="175">
        <f>ROUND(I321*H321,2)</f>
        <v>0</v>
      </c>
      <c r="K321" s="171" t="s">
        <v>1</v>
      </c>
      <c r="L321" s="36"/>
      <c r="M321" s="176" t="s">
        <v>1</v>
      </c>
      <c r="N321" s="177" t="s">
        <v>38</v>
      </c>
      <c r="O321" s="58"/>
      <c r="P321" s="178">
        <f>O321*H321</f>
        <v>0</v>
      </c>
      <c r="Q321" s="178">
        <v>0</v>
      </c>
      <c r="R321" s="178">
        <f>Q321*H321</f>
        <v>0</v>
      </c>
      <c r="S321" s="178">
        <v>0</v>
      </c>
      <c r="T321" s="179">
        <f>S321*H321</f>
        <v>0</v>
      </c>
      <c r="AR321" s="15" t="s">
        <v>125</v>
      </c>
      <c r="AT321" s="15" t="s">
        <v>121</v>
      </c>
      <c r="AU321" s="15" t="s">
        <v>126</v>
      </c>
      <c r="AY321" s="15" t="s">
        <v>116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15" t="s">
        <v>75</v>
      </c>
      <c r="BK321" s="180">
        <f>ROUND(I321*H321,2)</f>
        <v>0</v>
      </c>
      <c r="BL321" s="15" t="s">
        <v>125</v>
      </c>
      <c r="BM321" s="15" t="s">
        <v>398</v>
      </c>
    </row>
    <row r="322" spans="2:65" s="11" customFormat="1" ht="11.25">
      <c r="B322" s="181"/>
      <c r="C322" s="182"/>
      <c r="D322" s="183" t="s">
        <v>127</v>
      </c>
      <c r="E322" s="184" t="s">
        <v>1</v>
      </c>
      <c r="F322" s="185" t="s">
        <v>399</v>
      </c>
      <c r="G322" s="182"/>
      <c r="H322" s="186">
        <v>54</v>
      </c>
      <c r="I322" s="187"/>
      <c r="J322" s="182"/>
      <c r="K322" s="182"/>
      <c r="L322" s="188"/>
      <c r="M322" s="189"/>
      <c r="N322" s="190"/>
      <c r="O322" s="190"/>
      <c r="P322" s="190"/>
      <c r="Q322" s="190"/>
      <c r="R322" s="190"/>
      <c r="S322" s="190"/>
      <c r="T322" s="191"/>
      <c r="AT322" s="192" t="s">
        <v>127</v>
      </c>
      <c r="AU322" s="192" t="s">
        <v>126</v>
      </c>
      <c r="AV322" s="11" t="s">
        <v>77</v>
      </c>
      <c r="AW322" s="11" t="s">
        <v>30</v>
      </c>
      <c r="AX322" s="11" t="s">
        <v>67</v>
      </c>
      <c r="AY322" s="192" t="s">
        <v>116</v>
      </c>
    </row>
    <row r="323" spans="2:65" s="12" customFormat="1" ht="11.25">
      <c r="B323" s="193"/>
      <c r="C323" s="194"/>
      <c r="D323" s="183" t="s">
        <v>127</v>
      </c>
      <c r="E323" s="195" t="s">
        <v>1</v>
      </c>
      <c r="F323" s="196" t="s">
        <v>129</v>
      </c>
      <c r="G323" s="194"/>
      <c r="H323" s="197">
        <v>54</v>
      </c>
      <c r="I323" s="198"/>
      <c r="J323" s="194"/>
      <c r="K323" s="194"/>
      <c r="L323" s="199"/>
      <c r="M323" s="200"/>
      <c r="N323" s="201"/>
      <c r="O323" s="201"/>
      <c r="P323" s="201"/>
      <c r="Q323" s="201"/>
      <c r="R323" s="201"/>
      <c r="S323" s="201"/>
      <c r="T323" s="202"/>
      <c r="AT323" s="203" t="s">
        <v>127</v>
      </c>
      <c r="AU323" s="203" t="s">
        <v>126</v>
      </c>
      <c r="AV323" s="12" t="s">
        <v>125</v>
      </c>
      <c r="AW323" s="12" t="s">
        <v>30</v>
      </c>
      <c r="AX323" s="12" t="s">
        <v>75</v>
      </c>
      <c r="AY323" s="203" t="s">
        <v>116</v>
      </c>
    </row>
    <row r="324" spans="2:65" s="1" customFormat="1" ht="16.5" customHeight="1">
      <c r="B324" s="32"/>
      <c r="C324" s="169" t="s">
        <v>142</v>
      </c>
      <c r="D324" s="169" t="s">
        <v>121</v>
      </c>
      <c r="E324" s="170" t="s">
        <v>176</v>
      </c>
      <c r="F324" s="171" t="s">
        <v>177</v>
      </c>
      <c r="G324" s="172" t="s">
        <v>134</v>
      </c>
      <c r="H324" s="173">
        <v>12.867000000000001</v>
      </c>
      <c r="I324" s="174"/>
      <c r="J324" s="175">
        <f>ROUND(I324*H324,2)</f>
        <v>0</v>
      </c>
      <c r="K324" s="171" t="s">
        <v>1</v>
      </c>
      <c r="L324" s="36"/>
      <c r="M324" s="176" t="s">
        <v>1</v>
      </c>
      <c r="N324" s="177" t="s">
        <v>38</v>
      </c>
      <c r="O324" s="58"/>
      <c r="P324" s="178">
        <f>O324*H324</f>
        <v>0</v>
      </c>
      <c r="Q324" s="178">
        <v>0</v>
      </c>
      <c r="R324" s="178">
        <f>Q324*H324</f>
        <v>0</v>
      </c>
      <c r="S324" s="178">
        <v>0</v>
      </c>
      <c r="T324" s="179">
        <f>S324*H324</f>
        <v>0</v>
      </c>
      <c r="AR324" s="15" t="s">
        <v>125</v>
      </c>
      <c r="AT324" s="15" t="s">
        <v>121</v>
      </c>
      <c r="AU324" s="15" t="s">
        <v>126</v>
      </c>
      <c r="AY324" s="15" t="s">
        <v>116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15" t="s">
        <v>75</v>
      </c>
      <c r="BK324" s="180">
        <f>ROUND(I324*H324,2)</f>
        <v>0</v>
      </c>
      <c r="BL324" s="15" t="s">
        <v>125</v>
      </c>
      <c r="BM324" s="15" t="s">
        <v>400</v>
      </c>
    </row>
    <row r="325" spans="2:65" s="11" customFormat="1" ht="11.25">
      <c r="B325" s="181"/>
      <c r="C325" s="182"/>
      <c r="D325" s="183" t="s">
        <v>127</v>
      </c>
      <c r="E325" s="184" t="s">
        <v>1</v>
      </c>
      <c r="F325" s="185" t="s">
        <v>401</v>
      </c>
      <c r="G325" s="182"/>
      <c r="H325" s="186">
        <v>12.867000000000001</v>
      </c>
      <c r="I325" s="187"/>
      <c r="J325" s="182"/>
      <c r="K325" s="182"/>
      <c r="L325" s="188"/>
      <c r="M325" s="189"/>
      <c r="N325" s="190"/>
      <c r="O325" s="190"/>
      <c r="P325" s="190"/>
      <c r="Q325" s="190"/>
      <c r="R325" s="190"/>
      <c r="S325" s="190"/>
      <c r="T325" s="191"/>
      <c r="AT325" s="192" t="s">
        <v>127</v>
      </c>
      <c r="AU325" s="192" t="s">
        <v>126</v>
      </c>
      <c r="AV325" s="11" t="s">
        <v>77</v>
      </c>
      <c r="AW325" s="11" t="s">
        <v>30</v>
      </c>
      <c r="AX325" s="11" t="s">
        <v>67</v>
      </c>
      <c r="AY325" s="192" t="s">
        <v>116</v>
      </c>
    </row>
    <row r="326" spans="2:65" s="12" customFormat="1" ht="11.25">
      <c r="B326" s="193"/>
      <c r="C326" s="194"/>
      <c r="D326" s="183" t="s">
        <v>127</v>
      </c>
      <c r="E326" s="195" t="s">
        <v>1</v>
      </c>
      <c r="F326" s="196" t="s">
        <v>129</v>
      </c>
      <c r="G326" s="194"/>
      <c r="H326" s="197">
        <v>12.867000000000001</v>
      </c>
      <c r="I326" s="198"/>
      <c r="J326" s="194"/>
      <c r="K326" s="194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127</v>
      </c>
      <c r="AU326" s="203" t="s">
        <v>126</v>
      </c>
      <c r="AV326" s="12" t="s">
        <v>125</v>
      </c>
      <c r="AW326" s="12" t="s">
        <v>30</v>
      </c>
      <c r="AX326" s="12" t="s">
        <v>75</v>
      </c>
      <c r="AY326" s="203" t="s">
        <v>116</v>
      </c>
    </row>
    <row r="327" spans="2:65" s="1" customFormat="1" ht="16.5" customHeight="1">
      <c r="B327" s="32"/>
      <c r="C327" s="169" t="s">
        <v>160</v>
      </c>
      <c r="D327" s="169" t="s">
        <v>121</v>
      </c>
      <c r="E327" s="170" t="s">
        <v>179</v>
      </c>
      <c r="F327" s="171" t="s">
        <v>180</v>
      </c>
      <c r="G327" s="172" t="s">
        <v>134</v>
      </c>
      <c r="H327" s="173">
        <v>12.867000000000001</v>
      </c>
      <c r="I327" s="174"/>
      <c r="J327" s="175">
        <f>ROUND(I327*H327,2)</f>
        <v>0</v>
      </c>
      <c r="K327" s="171" t="s">
        <v>1</v>
      </c>
      <c r="L327" s="36"/>
      <c r="M327" s="176" t="s">
        <v>1</v>
      </c>
      <c r="N327" s="177" t="s">
        <v>38</v>
      </c>
      <c r="O327" s="58"/>
      <c r="P327" s="178">
        <f>O327*H327</f>
        <v>0</v>
      </c>
      <c r="Q327" s="178">
        <v>0</v>
      </c>
      <c r="R327" s="178">
        <f>Q327*H327</f>
        <v>0</v>
      </c>
      <c r="S327" s="178">
        <v>0</v>
      </c>
      <c r="T327" s="179">
        <f>S327*H327</f>
        <v>0</v>
      </c>
      <c r="AR327" s="15" t="s">
        <v>125</v>
      </c>
      <c r="AT327" s="15" t="s">
        <v>121</v>
      </c>
      <c r="AU327" s="15" t="s">
        <v>126</v>
      </c>
      <c r="AY327" s="15" t="s">
        <v>116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15" t="s">
        <v>75</v>
      </c>
      <c r="BK327" s="180">
        <f>ROUND(I327*H327,2)</f>
        <v>0</v>
      </c>
      <c r="BL327" s="15" t="s">
        <v>125</v>
      </c>
      <c r="BM327" s="15" t="s">
        <v>402</v>
      </c>
    </row>
    <row r="328" spans="2:65" s="11" customFormat="1" ht="11.25">
      <c r="B328" s="181"/>
      <c r="C328" s="182"/>
      <c r="D328" s="183" t="s">
        <v>127</v>
      </c>
      <c r="E328" s="184" t="s">
        <v>1</v>
      </c>
      <c r="F328" s="185" t="s">
        <v>401</v>
      </c>
      <c r="G328" s="182"/>
      <c r="H328" s="186">
        <v>12.867000000000001</v>
      </c>
      <c r="I328" s="187"/>
      <c r="J328" s="182"/>
      <c r="K328" s="182"/>
      <c r="L328" s="188"/>
      <c r="M328" s="189"/>
      <c r="N328" s="190"/>
      <c r="O328" s="190"/>
      <c r="P328" s="190"/>
      <c r="Q328" s="190"/>
      <c r="R328" s="190"/>
      <c r="S328" s="190"/>
      <c r="T328" s="191"/>
      <c r="AT328" s="192" t="s">
        <v>127</v>
      </c>
      <c r="AU328" s="192" t="s">
        <v>126</v>
      </c>
      <c r="AV328" s="11" t="s">
        <v>77</v>
      </c>
      <c r="AW328" s="11" t="s">
        <v>30</v>
      </c>
      <c r="AX328" s="11" t="s">
        <v>67</v>
      </c>
      <c r="AY328" s="192" t="s">
        <v>116</v>
      </c>
    </row>
    <row r="329" spans="2:65" s="12" customFormat="1" ht="11.25">
      <c r="B329" s="193"/>
      <c r="C329" s="194"/>
      <c r="D329" s="183" t="s">
        <v>127</v>
      </c>
      <c r="E329" s="195" t="s">
        <v>1</v>
      </c>
      <c r="F329" s="196" t="s">
        <v>129</v>
      </c>
      <c r="G329" s="194"/>
      <c r="H329" s="197">
        <v>12.867000000000001</v>
      </c>
      <c r="I329" s="198"/>
      <c r="J329" s="194"/>
      <c r="K329" s="194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127</v>
      </c>
      <c r="AU329" s="203" t="s">
        <v>126</v>
      </c>
      <c r="AV329" s="12" t="s">
        <v>125</v>
      </c>
      <c r="AW329" s="12" t="s">
        <v>30</v>
      </c>
      <c r="AX329" s="12" t="s">
        <v>75</v>
      </c>
      <c r="AY329" s="203" t="s">
        <v>116</v>
      </c>
    </row>
    <row r="330" spans="2:65" s="10" customFormat="1" ht="20.85" customHeight="1">
      <c r="B330" s="153"/>
      <c r="C330" s="154"/>
      <c r="D330" s="155" t="s">
        <v>66</v>
      </c>
      <c r="E330" s="167" t="s">
        <v>219</v>
      </c>
      <c r="F330" s="167" t="s">
        <v>220</v>
      </c>
      <c r="G330" s="154"/>
      <c r="H330" s="154"/>
      <c r="I330" s="157"/>
      <c r="J330" s="168">
        <f>BK330</f>
        <v>0</v>
      </c>
      <c r="K330" s="154"/>
      <c r="L330" s="159"/>
      <c r="M330" s="160"/>
      <c r="N330" s="161"/>
      <c r="O330" s="161"/>
      <c r="P330" s="162">
        <f>SUM(P331:P339)</f>
        <v>0</v>
      </c>
      <c r="Q330" s="161"/>
      <c r="R330" s="162">
        <f>SUM(R331:R339)</f>
        <v>0</v>
      </c>
      <c r="S330" s="161"/>
      <c r="T330" s="163">
        <f>SUM(T331:T339)</f>
        <v>0</v>
      </c>
      <c r="AR330" s="164" t="s">
        <v>75</v>
      </c>
      <c r="AT330" s="165" t="s">
        <v>66</v>
      </c>
      <c r="AU330" s="165" t="s">
        <v>77</v>
      </c>
      <c r="AY330" s="164" t="s">
        <v>116</v>
      </c>
      <c r="BK330" s="166">
        <f>SUM(BK331:BK339)</f>
        <v>0</v>
      </c>
    </row>
    <row r="331" spans="2:65" s="1" customFormat="1" ht="22.5" customHeight="1">
      <c r="B331" s="32"/>
      <c r="C331" s="169" t="s">
        <v>75</v>
      </c>
      <c r="D331" s="169" t="s">
        <v>121</v>
      </c>
      <c r="E331" s="170" t="s">
        <v>403</v>
      </c>
      <c r="F331" s="171" t="s">
        <v>404</v>
      </c>
      <c r="G331" s="172" t="s">
        <v>124</v>
      </c>
      <c r="H331" s="173">
        <v>15</v>
      </c>
      <c r="I331" s="174"/>
      <c r="J331" s="175">
        <f>ROUND(I331*H331,2)</f>
        <v>0</v>
      </c>
      <c r="K331" s="171" t="s">
        <v>1</v>
      </c>
      <c r="L331" s="36"/>
      <c r="M331" s="176" t="s">
        <v>1</v>
      </c>
      <c r="N331" s="177" t="s">
        <v>38</v>
      </c>
      <c r="O331" s="58"/>
      <c r="P331" s="178">
        <f>O331*H331</f>
        <v>0</v>
      </c>
      <c r="Q331" s="178">
        <v>0</v>
      </c>
      <c r="R331" s="178">
        <f>Q331*H331</f>
        <v>0</v>
      </c>
      <c r="S331" s="178">
        <v>0</v>
      </c>
      <c r="T331" s="179">
        <f>S331*H331</f>
        <v>0</v>
      </c>
      <c r="AR331" s="15" t="s">
        <v>125</v>
      </c>
      <c r="AT331" s="15" t="s">
        <v>121</v>
      </c>
      <c r="AU331" s="15" t="s">
        <v>126</v>
      </c>
      <c r="AY331" s="15" t="s">
        <v>116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5" t="s">
        <v>75</v>
      </c>
      <c r="BK331" s="180">
        <f>ROUND(I331*H331,2)</f>
        <v>0</v>
      </c>
      <c r="BL331" s="15" t="s">
        <v>125</v>
      </c>
      <c r="BM331" s="15" t="s">
        <v>405</v>
      </c>
    </row>
    <row r="332" spans="2:65" s="11" customFormat="1" ht="11.25">
      <c r="B332" s="181"/>
      <c r="C332" s="182"/>
      <c r="D332" s="183" t="s">
        <v>127</v>
      </c>
      <c r="E332" s="184" t="s">
        <v>1</v>
      </c>
      <c r="F332" s="185" t="s">
        <v>8</v>
      </c>
      <c r="G332" s="182"/>
      <c r="H332" s="186">
        <v>15</v>
      </c>
      <c r="I332" s="187"/>
      <c r="J332" s="182"/>
      <c r="K332" s="182"/>
      <c r="L332" s="188"/>
      <c r="M332" s="189"/>
      <c r="N332" s="190"/>
      <c r="O332" s="190"/>
      <c r="P332" s="190"/>
      <c r="Q332" s="190"/>
      <c r="R332" s="190"/>
      <c r="S332" s="190"/>
      <c r="T332" s="191"/>
      <c r="AT332" s="192" t="s">
        <v>127</v>
      </c>
      <c r="AU332" s="192" t="s">
        <v>126</v>
      </c>
      <c r="AV332" s="11" t="s">
        <v>77</v>
      </c>
      <c r="AW332" s="11" t="s">
        <v>30</v>
      </c>
      <c r="AX332" s="11" t="s">
        <v>67</v>
      </c>
      <c r="AY332" s="192" t="s">
        <v>116</v>
      </c>
    </row>
    <row r="333" spans="2:65" s="12" customFormat="1" ht="11.25">
      <c r="B333" s="193"/>
      <c r="C333" s="194"/>
      <c r="D333" s="183" t="s">
        <v>127</v>
      </c>
      <c r="E333" s="195" t="s">
        <v>1</v>
      </c>
      <c r="F333" s="196" t="s">
        <v>129</v>
      </c>
      <c r="G333" s="194"/>
      <c r="H333" s="197">
        <v>15</v>
      </c>
      <c r="I333" s="198"/>
      <c r="J333" s="194"/>
      <c r="K333" s="194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127</v>
      </c>
      <c r="AU333" s="203" t="s">
        <v>126</v>
      </c>
      <c r="AV333" s="12" t="s">
        <v>125</v>
      </c>
      <c r="AW333" s="12" t="s">
        <v>30</v>
      </c>
      <c r="AX333" s="12" t="s">
        <v>75</v>
      </c>
      <c r="AY333" s="203" t="s">
        <v>116</v>
      </c>
    </row>
    <row r="334" spans="2:65" s="1" customFormat="1" ht="22.5" customHeight="1">
      <c r="B334" s="32"/>
      <c r="C334" s="169" t="s">
        <v>77</v>
      </c>
      <c r="D334" s="169" t="s">
        <v>121</v>
      </c>
      <c r="E334" s="170" t="s">
        <v>406</v>
      </c>
      <c r="F334" s="171" t="s">
        <v>407</v>
      </c>
      <c r="G334" s="172" t="s">
        <v>124</v>
      </c>
      <c r="H334" s="173">
        <v>15</v>
      </c>
      <c r="I334" s="174"/>
      <c r="J334" s="175">
        <f>ROUND(I334*H334,2)</f>
        <v>0</v>
      </c>
      <c r="K334" s="171" t="s">
        <v>1</v>
      </c>
      <c r="L334" s="36"/>
      <c r="M334" s="176" t="s">
        <v>1</v>
      </c>
      <c r="N334" s="177" t="s">
        <v>38</v>
      </c>
      <c r="O334" s="58"/>
      <c r="P334" s="178">
        <f>O334*H334</f>
        <v>0</v>
      </c>
      <c r="Q334" s="178">
        <v>0</v>
      </c>
      <c r="R334" s="178">
        <f>Q334*H334</f>
        <v>0</v>
      </c>
      <c r="S334" s="178">
        <v>0</v>
      </c>
      <c r="T334" s="179">
        <f>S334*H334</f>
        <v>0</v>
      </c>
      <c r="AR334" s="15" t="s">
        <v>125</v>
      </c>
      <c r="AT334" s="15" t="s">
        <v>121</v>
      </c>
      <c r="AU334" s="15" t="s">
        <v>126</v>
      </c>
      <c r="AY334" s="15" t="s">
        <v>116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15" t="s">
        <v>75</v>
      </c>
      <c r="BK334" s="180">
        <f>ROUND(I334*H334,2)</f>
        <v>0</v>
      </c>
      <c r="BL334" s="15" t="s">
        <v>125</v>
      </c>
      <c r="BM334" s="15" t="s">
        <v>408</v>
      </c>
    </row>
    <row r="335" spans="2:65" s="11" customFormat="1" ht="11.25">
      <c r="B335" s="181"/>
      <c r="C335" s="182"/>
      <c r="D335" s="183" t="s">
        <v>127</v>
      </c>
      <c r="E335" s="184" t="s">
        <v>1</v>
      </c>
      <c r="F335" s="185" t="s">
        <v>8</v>
      </c>
      <c r="G335" s="182"/>
      <c r="H335" s="186">
        <v>15</v>
      </c>
      <c r="I335" s="187"/>
      <c r="J335" s="182"/>
      <c r="K335" s="182"/>
      <c r="L335" s="188"/>
      <c r="M335" s="189"/>
      <c r="N335" s="190"/>
      <c r="O335" s="190"/>
      <c r="P335" s="190"/>
      <c r="Q335" s="190"/>
      <c r="R335" s="190"/>
      <c r="S335" s="190"/>
      <c r="T335" s="191"/>
      <c r="AT335" s="192" t="s">
        <v>127</v>
      </c>
      <c r="AU335" s="192" t="s">
        <v>126</v>
      </c>
      <c r="AV335" s="11" t="s">
        <v>77</v>
      </c>
      <c r="AW335" s="11" t="s">
        <v>30</v>
      </c>
      <c r="AX335" s="11" t="s">
        <v>67</v>
      </c>
      <c r="AY335" s="192" t="s">
        <v>116</v>
      </c>
    </row>
    <row r="336" spans="2:65" s="12" customFormat="1" ht="11.25">
      <c r="B336" s="193"/>
      <c r="C336" s="194"/>
      <c r="D336" s="183" t="s">
        <v>127</v>
      </c>
      <c r="E336" s="195" t="s">
        <v>1</v>
      </c>
      <c r="F336" s="196" t="s">
        <v>129</v>
      </c>
      <c r="G336" s="194"/>
      <c r="H336" s="197">
        <v>15</v>
      </c>
      <c r="I336" s="198"/>
      <c r="J336" s="194"/>
      <c r="K336" s="194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127</v>
      </c>
      <c r="AU336" s="203" t="s">
        <v>126</v>
      </c>
      <c r="AV336" s="12" t="s">
        <v>125</v>
      </c>
      <c r="AW336" s="12" t="s">
        <v>30</v>
      </c>
      <c r="AX336" s="12" t="s">
        <v>75</v>
      </c>
      <c r="AY336" s="203" t="s">
        <v>116</v>
      </c>
    </row>
    <row r="337" spans="2:65" s="1" customFormat="1" ht="22.5" customHeight="1">
      <c r="B337" s="32"/>
      <c r="C337" s="169" t="s">
        <v>126</v>
      </c>
      <c r="D337" s="169" t="s">
        <v>121</v>
      </c>
      <c r="E337" s="170" t="s">
        <v>409</v>
      </c>
      <c r="F337" s="171" t="s">
        <v>410</v>
      </c>
      <c r="G337" s="172" t="s">
        <v>124</v>
      </c>
      <c r="H337" s="173">
        <v>15</v>
      </c>
      <c r="I337" s="174"/>
      <c r="J337" s="175">
        <f>ROUND(I337*H337,2)</f>
        <v>0</v>
      </c>
      <c r="K337" s="171" t="s">
        <v>1</v>
      </c>
      <c r="L337" s="36"/>
      <c r="M337" s="176" t="s">
        <v>1</v>
      </c>
      <c r="N337" s="177" t="s">
        <v>38</v>
      </c>
      <c r="O337" s="58"/>
      <c r="P337" s="178">
        <f>O337*H337</f>
        <v>0</v>
      </c>
      <c r="Q337" s="178">
        <v>0</v>
      </c>
      <c r="R337" s="178">
        <f>Q337*H337</f>
        <v>0</v>
      </c>
      <c r="S337" s="178">
        <v>0</v>
      </c>
      <c r="T337" s="179">
        <f>S337*H337</f>
        <v>0</v>
      </c>
      <c r="AR337" s="15" t="s">
        <v>125</v>
      </c>
      <c r="AT337" s="15" t="s">
        <v>121</v>
      </c>
      <c r="AU337" s="15" t="s">
        <v>126</v>
      </c>
      <c r="AY337" s="15" t="s">
        <v>116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15" t="s">
        <v>75</v>
      </c>
      <c r="BK337" s="180">
        <f>ROUND(I337*H337,2)</f>
        <v>0</v>
      </c>
      <c r="BL337" s="15" t="s">
        <v>125</v>
      </c>
      <c r="BM337" s="15" t="s">
        <v>411</v>
      </c>
    </row>
    <row r="338" spans="2:65" s="11" customFormat="1" ht="11.25">
      <c r="B338" s="181"/>
      <c r="C338" s="182"/>
      <c r="D338" s="183" t="s">
        <v>127</v>
      </c>
      <c r="E338" s="184" t="s">
        <v>1</v>
      </c>
      <c r="F338" s="185" t="s">
        <v>8</v>
      </c>
      <c r="G338" s="182"/>
      <c r="H338" s="186">
        <v>15</v>
      </c>
      <c r="I338" s="187"/>
      <c r="J338" s="182"/>
      <c r="K338" s="182"/>
      <c r="L338" s="188"/>
      <c r="M338" s="189"/>
      <c r="N338" s="190"/>
      <c r="O338" s="190"/>
      <c r="P338" s="190"/>
      <c r="Q338" s="190"/>
      <c r="R338" s="190"/>
      <c r="S338" s="190"/>
      <c r="T338" s="191"/>
      <c r="AT338" s="192" t="s">
        <v>127</v>
      </c>
      <c r="AU338" s="192" t="s">
        <v>126</v>
      </c>
      <c r="AV338" s="11" t="s">
        <v>77</v>
      </c>
      <c r="AW338" s="11" t="s">
        <v>30</v>
      </c>
      <c r="AX338" s="11" t="s">
        <v>67</v>
      </c>
      <c r="AY338" s="192" t="s">
        <v>116</v>
      </c>
    </row>
    <row r="339" spans="2:65" s="12" customFormat="1" ht="11.25">
      <c r="B339" s="193"/>
      <c r="C339" s="194"/>
      <c r="D339" s="183" t="s">
        <v>127</v>
      </c>
      <c r="E339" s="195" t="s">
        <v>1</v>
      </c>
      <c r="F339" s="196" t="s">
        <v>129</v>
      </c>
      <c r="G339" s="194"/>
      <c r="H339" s="197">
        <v>15</v>
      </c>
      <c r="I339" s="198"/>
      <c r="J339" s="194"/>
      <c r="K339" s="194"/>
      <c r="L339" s="199"/>
      <c r="M339" s="200"/>
      <c r="N339" s="201"/>
      <c r="O339" s="201"/>
      <c r="P339" s="201"/>
      <c r="Q339" s="201"/>
      <c r="R339" s="201"/>
      <c r="S339" s="201"/>
      <c r="T339" s="202"/>
      <c r="AT339" s="203" t="s">
        <v>127</v>
      </c>
      <c r="AU339" s="203" t="s">
        <v>126</v>
      </c>
      <c r="AV339" s="12" t="s">
        <v>125</v>
      </c>
      <c r="AW339" s="12" t="s">
        <v>30</v>
      </c>
      <c r="AX339" s="12" t="s">
        <v>75</v>
      </c>
      <c r="AY339" s="203" t="s">
        <v>116</v>
      </c>
    </row>
    <row r="340" spans="2:65" s="10" customFormat="1" ht="20.85" customHeight="1">
      <c r="B340" s="153"/>
      <c r="C340" s="154"/>
      <c r="D340" s="155" t="s">
        <v>66</v>
      </c>
      <c r="E340" s="167" t="s">
        <v>412</v>
      </c>
      <c r="F340" s="167" t="s">
        <v>413</v>
      </c>
      <c r="G340" s="154"/>
      <c r="H340" s="154"/>
      <c r="I340" s="157"/>
      <c r="J340" s="168">
        <f>BK340</f>
        <v>0</v>
      </c>
      <c r="K340" s="154"/>
      <c r="L340" s="159"/>
      <c r="M340" s="160"/>
      <c r="N340" s="161"/>
      <c r="O340" s="161"/>
      <c r="P340" s="162">
        <f>SUM(P341:P379)</f>
        <v>0</v>
      </c>
      <c r="Q340" s="161"/>
      <c r="R340" s="162">
        <f>SUM(R341:R379)</f>
        <v>0</v>
      </c>
      <c r="S340" s="161"/>
      <c r="T340" s="163">
        <f>SUM(T341:T379)</f>
        <v>0</v>
      </c>
      <c r="AR340" s="164" t="s">
        <v>75</v>
      </c>
      <c r="AT340" s="165" t="s">
        <v>66</v>
      </c>
      <c r="AU340" s="165" t="s">
        <v>77</v>
      </c>
      <c r="AY340" s="164" t="s">
        <v>116</v>
      </c>
      <c r="BK340" s="166">
        <f>SUM(BK341:BK379)</f>
        <v>0</v>
      </c>
    </row>
    <row r="341" spans="2:65" s="1" customFormat="1" ht="16.5" customHeight="1">
      <c r="B341" s="32"/>
      <c r="C341" s="169" t="s">
        <v>75</v>
      </c>
      <c r="D341" s="169" t="s">
        <v>121</v>
      </c>
      <c r="E341" s="170" t="s">
        <v>414</v>
      </c>
      <c r="F341" s="171" t="s">
        <v>415</v>
      </c>
      <c r="G341" s="172" t="s">
        <v>213</v>
      </c>
      <c r="H341" s="173">
        <v>62</v>
      </c>
      <c r="I341" s="174"/>
      <c r="J341" s="175">
        <f>ROUND(I341*H341,2)</f>
        <v>0</v>
      </c>
      <c r="K341" s="171" t="s">
        <v>1</v>
      </c>
      <c r="L341" s="36"/>
      <c r="M341" s="176" t="s">
        <v>1</v>
      </c>
      <c r="N341" s="177" t="s">
        <v>38</v>
      </c>
      <c r="O341" s="58"/>
      <c r="P341" s="178">
        <f>O341*H341</f>
        <v>0</v>
      </c>
      <c r="Q341" s="178">
        <v>0</v>
      </c>
      <c r="R341" s="178">
        <f>Q341*H341</f>
        <v>0</v>
      </c>
      <c r="S341" s="178">
        <v>0</v>
      </c>
      <c r="T341" s="179">
        <f>S341*H341</f>
        <v>0</v>
      </c>
      <c r="AR341" s="15" t="s">
        <v>125</v>
      </c>
      <c r="AT341" s="15" t="s">
        <v>121</v>
      </c>
      <c r="AU341" s="15" t="s">
        <v>126</v>
      </c>
      <c r="AY341" s="15" t="s">
        <v>116</v>
      </c>
      <c r="BE341" s="180">
        <f>IF(N341="základní",J341,0)</f>
        <v>0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15" t="s">
        <v>75</v>
      </c>
      <c r="BK341" s="180">
        <f>ROUND(I341*H341,2)</f>
        <v>0</v>
      </c>
      <c r="BL341" s="15" t="s">
        <v>125</v>
      </c>
      <c r="BM341" s="15" t="s">
        <v>416</v>
      </c>
    </row>
    <row r="342" spans="2:65" s="11" customFormat="1" ht="11.25">
      <c r="B342" s="181"/>
      <c r="C342" s="182"/>
      <c r="D342" s="183" t="s">
        <v>127</v>
      </c>
      <c r="E342" s="184" t="s">
        <v>1</v>
      </c>
      <c r="F342" s="185" t="s">
        <v>257</v>
      </c>
      <c r="G342" s="182"/>
      <c r="H342" s="186">
        <v>62</v>
      </c>
      <c r="I342" s="187"/>
      <c r="J342" s="182"/>
      <c r="K342" s="182"/>
      <c r="L342" s="188"/>
      <c r="M342" s="189"/>
      <c r="N342" s="190"/>
      <c r="O342" s="190"/>
      <c r="P342" s="190"/>
      <c r="Q342" s="190"/>
      <c r="R342" s="190"/>
      <c r="S342" s="190"/>
      <c r="T342" s="191"/>
      <c r="AT342" s="192" t="s">
        <v>127</v>
      </c>
      <c r="AU342" s="192" t="s">
        <v>126</v>
      </c>
      <c r="AV342" s="11" t="s">
        <v>77</v>
      </c>
      <c r="AW342" s="11" t="s">
        <v>30</v>
      </c>
      <c r="AX342" s="11" t="s">
        <v>67</v>
      </c>
      <c r="AY342" s="192" t="s">
        <v>116</v>
      </c>
    </row>
    <row r="343" spans="2:65" s="12" customFormat="1" ht="11.25">
      <c r="B343" s="193"/>
      <c r="C343" s="194"/>
      <c r="D343" s="183" t="s">
        <v>127</v>
      </c>
      <c r="E343" s="195" t="s">
        <v>1</v>
      </c>
      <c r="F343" s="196" t="s">
        <v>129</v>
      </c>
      <c r="G343" s="194"/>
      <c r="H343" s="197">
        <v>62</v>
      </c>
      <c r="I343" s="198"/>
      <c r="J343" s="194"/>
      <c r="K343" s="194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127</v>
      </c>
      <c r="AU343" s="203" t="s">
        <v>126</v>
      </c>
      <c r="AV343" s="12" t="s">
        <v>125</v>
      </c>
      <c r="AW343" s="12" t="s">
        <v>30</v>
      </c>
      <c r="AX343" s="12" t="s">
        <v>75</v>
      </c>
      <c r="AY343" s="203" t="s">
        <v>116</v>
      </c>
    </row>
    <row r="344" spans="2:65" s="1" customFormat="1" ht="16.5" customHeight="1">
      <c r="B344" s="32"/>
      <c r="C344" s="169" t="s">
        <v>77</v>
      </c>
      <c r="D344" s="169" t="s">
        <v>121</v>
      </c>
      <c r="E344" s="170" t="s">
        <v>417</v>
      </c>
      <c r="F344" s="171" t="s">
        <v>418</v>
      </c>
      <c r="G344" s="172" t="s">
        <v>213</v>
      </c>
      <c r="H344" s="173">
        <v>0</v>
      </c>
      <c r="I344" s="174"/>
      <c r="J344" s="175">
        <f>ROUND(I344*H344,2)</f>
        <v>0</v>
      </c>
      <c r="K344" s="171" t="s">
        <v>1</v>
      </c>
      <c r="L344" s="36"/>
      <c r="M344" s="176" t="s">
        <v>1</v>
      </c>
      <c r="N344" s="177" t="s">
        <v>38</v>
      </c>
      <c r="O344" s="58"/>
      <c r="P344" s="178">
        <f>O344*H344</f>
        <v>0</v>
      </c>
      <c r="Q344" s="178">
        <v>0</v>
      </c>
      <c r="R344" s="178">
        <f>Q344*H344</f>
        <v>0</v>
      </c>
      <c r="S344" s="178">
        <v>0</v>
      </c>
      <c r="T344" s="179">
        <f>S344*H344</f>
        <v>0</v>
      </c>
      <c r="AR344" s="15" t="s">
        <v>125</v>
      </c>
      <c r="AT344" s="15" t="s">
        <v>121</v>
      </c>
      <c r="AU344" s="15" t="s">
        <v>126</v>
      </c>
      <c r="AY344" s="15" t="s">
        <v>116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15" t="s">
        <v>75</v>
      </c>
      <c r="BK344" s="180">
        <f>ROUND(I344*H344,2)</f>
        <v>0</v>
      </c>
      <c r="BL344" s="15" t="s">
        <v>125</v>
      </c>
      <c r="BM344" s="15" t="s">
        <v>419</v>
      </c>
    </row>
    <row r="345" spans="2:65" s="1" customFormat="1" ht="16.5" customHeight="1">
      <c r="B345" s="32"/>
      <c r="C345" s="169" t="s">
        <v>126</v>
      </c>
      <c r="D345" s="169" t="s">
        <v>121</v>
      </c>
      <c r="E345" s="170" t="s">
        <v>420</v>
      </c>
      <c r="F345" s="171" t="s">
        <v>421</v>
      </c>
      <c r="G345" s="172" t="s">
        <v>213</v>
      </c>
      <c r="H345" s="173">
        <v>0</v>
      </c>
      <c r="I345" s="174"/>
      <c r="J345" s="175">
        <f>ROUND(I345*H345,2)</f>
        <v>0</v>
      </c>
      <c r="K345" s="171" t="s">
        <v>1</v>
      </c>
      <c r="L345" s="36"/>
      <c r="M345" s="176" t="s">
        <v>1</v>
      </c>
      <c r="N345" s="177" t="s">
        <v>38</v>
      </c>
      <c r="O345" s="58"/>
      <c r="P345" s="178">
        <f>O345*H345</f>
        <v>0</v>
      </c>
      <c r="Q345" s="178">
        <v>0</v>
      </c>
      <c r="R345" s="178">
        <f>Q345*H345</f>
        <v>0</v>
      </c>
      <c r="S345" s="178">
        <v>0</v>
      </c>
      <c r="T345" s="179">
        <f>S345*H345</f>
        <v>0</v>
      </c>
      <c r="AR345" s="15" t="s">
        <v>125</v>
      </c>
      <c r="AT345" s="15" t="s">
        <v>121</v>
      </c>
      <c r="AU345" s="15" t="s">
        <v>126</v>
      </c>
      <c r="AY345" s="15" t="s">
        <v>116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15" t="s">
        <v>75</v>
      </c>
      <c r="BK345" s="180">
        <f>ROUND(I345*H345,2)</f>
        <v>0</v>
      </c>
      <c r="BL345" s="15" t="s">
        <v>125</v>
      </c>
      <c r="BM345" s="15" t="s">
        <v>422</v>
      </c>
    </row>
    <row r="346" spans="2:65" s="1" customFormat="1" ht="16.5" customHeight="1">
      <c r="B346" s="32"/>
      <c r="C346" s="169" t="s">
        <v>125</v>
      </c>
      <c r="D346" s="169" t="s">
        <v>121</v>
      </c>
      <c r="E346" s="170" t="s">
        <v>423</v>
      </c>
      <c r="F346" s="171" t="s">
        <v>424</v>
      </c>
      <c r="G346" s="172" t="s">
        <v>297</v>
      </c>
      <c r="H346" s="173">
        <v>4</v>
      </c>
      <c r="I346" s="174"/>
      <c r="J346" s="175">
        <f>ROUND(I346*H346,2)</f>
        <v>0</v>
      </c>
      <c r="K346" s="171" t="s">
        <v>1</v>
      </c>
      <c r="L346" s="36"/>
      <c r="M346" s="176" t="s">
        <v>1</v>
      </c>
      <c r="N346" s="177" t="s">
        <v>38</v>
      </c>
      <c r="O346" s="58"/>
      <c r="P346" s="178">
        <f>O346*H346</f>
        <v>0</v>
      </c>
      <c r="Q346" s="178">
        <v>0</v>
      </c>
      <c r="R346" s="178">
        <f>Q346*H346</f>
        <v>0</v>
      </c>
      <c r="S346" s="178">
        <v>0</v>
      </c>
      <c r="T346" s="179">
        <f>S346*H346</f>
        <v>0</v>
      </c>
      <c r="AR346" s="15" t="s">
        <v>125</v>
      </c>
      <c r="AT346" s="15" t="s">
        <v>121</v>
      </c>
      <c r="AU346" s="15" t="s">
        <v>126</v>
      </c>
      <c r="AY346" s="15" t="s">
        <v>116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5" t="s">
        <v>75</v>
      </c>
      <c r="BK346" s="180">
        <f>ROUND(I346*H346,2)</f>
        <v>0</v>
      </c>
      <c r="BL346" s="15" t="s">
        <v>125</v>
      </c>
      <c r="BM346" s="15" t="s">
        <v>425</v>
      </c>
    </row>
    <row r="347" spans="2:65" s="11" customFormat="1" ht="11.25">
      <c r="B347" s="181"/>
      <c r="C347" s="182"/>
      <c r="D347" s="183" t="s">
        <v>127</v>
      </c>
      <c r="E347" s="184" t="s">
        <v>1</v>
      </c>
      <c r="F347" s="185" t="s">
        <v>125</v>
      </c>
      <c r="G347" s="182"/>
      <c r="H347" s="186">
        <v>4</v>
      </c>
      <c r="I347" s="187"/>
      <c r="J347" s="182"/>
      <c r="K347" s="182"/>
      <c r="L347" s="188"/>
      <c r="M347" s="189"/>
      <c r="N347" s="190"/>
      <c r="O347" s="190"/>
      <c r="P347" s="190"/>
      <c r="Q347" s="190"/>
      <c r="R347" s="190"/>
      <c r="S347" s="190"/>
      <c r="T347" s="191"/>
      <c r="AT347" s="192" t="s">
        <v>127</v>
      </c>
      <c r="AU347" s="192" t="s">
        <v>126</v>
      </c>
      <c r="AV347" s="11" t="s">
        <v>77</v>
      </c>
      <c r="AW347" s="11" t="s">
        <v>30</v>
      </c>
      <c r="AX347" s="11" t="s">
        <v>67</v>
      </c>
      <c r="AY347" s="192" t="s">
        <v>116</v>
      </c>
    </row>
    <row r="348" spans="2:65" s="12" customFormat="1" ht="11.25">
      <c r="B348" s="193"/>
      <c r="C348" s="194"/>
      <c r="D348" s="183" t="s">
        <v>127</v>
      </c>
      <c r="E348" s="195" t="s">
        <v>1</v>
      </c>
      <c r="F348" s="196" t="s">
        <v>129</v>
      </c>
      <c r="G348" s="194"/>
      <c r="H348" s="197">
        <v>4</v>
      </c>
      <c r="I348" s="198"/>
      <c r="J348" s="194"/>
      <c r="K348" s="194"/>
      <c r="L348" s="199"/>
      <c r="M348" s="200"/>
      <c r="N348" s="201"/>
      <c r="O348" s="201"/>
      <c r="P348" s="201"/>
      <c r="Q348" s="201"/>
      <c r="R348" s="201"/>
      <c r="S348" s="201"/>
      <c r="T348" s="202"/>
      <c r="AT348" s="203" t="s">
        <v>127</v>
      </c>
      <c r="AU348" s="203" t="s">
        <v>126</v>
      </c>
      <c r="AV348" s="12" t="s">
        <v>125</v>
      </c>
      <c r="AW348" s="12" t="s">
        <v>30</v>
      </c>
      <c r="AX348" s="12" t="s">
        <v>75</v>
      </c>
      <c r="AY348" s="203" t="s">
        <v>116</v>
      </c>
    </row>
    <row r="349" spans="2:65" s="1" customFormat="1" ht="16.5" customHeight="1">
      <c r="B349" s="32"/>
      <c r="C349" s="169" t="s">
        <v>143</v>
      </c>
      <c r="D349" s="169" t="s">
        <v>121</v>
      </c>
      <c r="E349" s="170" t="s">
        <v>426</v>
      </c>
      <c r="F349" s="171" t="s">
        <v>427</v>
      </c>
      <c r="G349" s="172" t="s">
        <v>297</v>
      </c>
      <c r="H349" s="173">
        <v>4</v>
      </c>
      <c r="I349" s="174"/>
      <c r="J349" s="175">
        <f>ROUND(I349*H349,2)</f>
        <v>0</v>
      </c>
      <c r="K349" s="171" t="s">
        <v>1</v>
      </c>
      <c r="L349" s="36"/>
      <c r="M349" s="176" t="s">
        <v>1</v>
      </c>
      <c r="N349" s="177" t="s">
        <v>38</v>
      </c>
      <c r="O349" s="58"/>
      <c r="P349" s="178">
        <f>O349*H349</f>
        <v>0</v>
      </c>
      <c r="Q349" s="178">
        <v>0</v>
      </c>
      <c r="R349" s="178">
        <f>Q349*H349</f>
        <v>0</v>
      </c>
      <c r="S349" s="178">
        <v>0</v>
      </c>
      <c r="T349" s="179">
        <f>S349*H349</f>
        <v>0</v>
      </c>
      <c r="AR349" s="15" t="s">
        <v>125</v>
      </c>
      <c r="AT349" s="15" t="s">
        <v>121</v>
      </c>
      <c r="AU349" s="15" t="s">
        <v>126</v>
      </c>
      <c r="AY349" s="15" t="s">
        <v>116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5" t="s">
        <v>75</v>
      </c>
      <c r="BK349" s="180">
        <f>ROUND(I349*H349,2)</f>
        <v>0</v>
      </c>
      <c r="BL349" s="15" t="s">
        <v>125</v>
      </c>
      <c r="BM349" s="15" t="s">
        <v>428</v>
      </c>
    </row>
    <row r="350" spans="2:65" s="11" customFormat="1" ht="11.25">
      <c r="B350" s="181"/>
      <c r="C350" s="182"/>
      <c r="D350" s="183" t="s">
        <v>127</v>
      </c>
      <c r="E350" s="184" t="s">
        <v>1</v>
      </c>
      <c r="F350" s="185" t="s">
        <v>125</v>
      </c>
      <c r="G350" s="182"/>
      <c r="H350" s="186">
        <v>4</v>
      </c>
      <c r="I350" s="187"/>
      <c r="J350" s="182"/>
      <c r="K350" s="182"/>
      <c r="L350" s="188"/>
      <c r="M350" s="189"/>
      <c r="N350" s="190"/>
      <c r="O350" s="190"/>
      <c r="P350" s="190"/>
      <c r="Q350" s="190"/>
      <c r="R350" s="190"/>
      <c r="S350" s="190"/>
      <c r="T350" s="191"/>
      <c r="AT350" s="192" t="s">
        <v>127</v>
      </c>
      <c r="AU350" s="192" t="s">
        <v>126</v>
      </c>
      <c r="AV350" s="11" t="s">
        <v>77</v>
      </c>
      <c r="AW350" s="11" t="s">
        <v>30</v>
      </c>
      <c r="AX350" s="11" t="s">
        <v>67</v>
      </c>
      <c r="AY350" s="192" t="s">
        <v>116</v>
      </c>
    </row>
    <row r="351" spans="2:65" s="12" customFormat="1" ht="11.25">
      <c r="B351" s="193"/>
      <c r="C351" s="194"/>
      <c r="D351" s="183" t="s">
        <v>127</v>
      </c>
      <c r="E351" s="195" t="s">
        <v>1</v>
      </c>
      <c r="F351" s="196" t="s">
        <v>129</v>
      </c>
      <c r="G351" s="194"/>
      <c r="H351" s="197">
        <v>4</v>
      </c>
      <c r="I351" s="198"/>
      <c r="J351" s="194"/>
      <c r="K351" s="194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127</v>
      </c>
      <c r="AU351" s="203" t="s">
        <v>126</v>
      </c>
      <c r="AV351" s="12" t="s">
        <v>125</v>
      </c>
      <c r="AW351" s="12" t="s">
        <v>30</v>
      </c>
      <c r="AX351" s="12" t="s">
        <v>75</v>
      </c>
      <c r="AY351" s="203" t="s">
        <v>116</v>
      </c>
    </row>
    <row r="352" spans="2:65" s="1" customFormat="1" ht="16.5" customHeight="1">
      <c r="B352" s="32"/>
      <c r="C352" s="169" t="s">
        <v>135</v>
      </c>
      <c r="D352" s="169" t="s">
        <v>121</v>
      </c>
      <c r="E352" s="170" t="s">
        <v>429</v>
      </c>
      <c r="F352" s="171" t="s">
        <v>430</v>
      </c>
      <c r="G352" s="172" t="s">
        <v>297</v>
      </c>
      <c r="H352" s="173">
        <v>4</v>
      </c>
      <c r="I352" s="174"/>
      <c r="J352" s="175">
        <f>ROUND(I352*H352,2)</f>
        <v>0</v>
      </c>
      <c r="K352" s="171" t="s">
        <v>1</v>
      </c>
      <c r="L352" s="36"/>
      <c r="M352" s="176" t="s">
        <v>1</v>
      </c>
      <c r="N352" s="177" t="s">
        <v>38</v>
      </c>
      <c r="O352" s="58"/>
      <c r="P352" s="178">
        <f>O352*H352</f>
        <v>0</v>
      </c>
      <c r="Q352" s="178">
        <v>0</v>
      </c>
      <c r="R352" s="178">
        <f>Q352*H352</f>
        <v>0</v>
      </c>
      <c r="S352" s="178">
        <v>0</v>
      </c>
      <c r="T352" s="179">
        <f>S352*H352</f>
        <v>0</v>
      </c>
      <c r="AR352" s="15" t="s">
        <v>125</v>
      </c>
      <c r="AT352" s="15" t="s">
        <v>121</v>
      </c>
      <c r="AU352" s="15" t="s">
        <v>126</v>
      </c>
      <c r="AY352" s="15" t="s">
        <v>116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5" t="s">
        <v>75</v>
      </c>
      <c r="BK352" s="180">
        <f>ROUND(I352*H352,2)</f>
        <v>0</v>
      </c>
      <c r="BL352" s="15" t="s">
        <v>125</v>
      </c>
      <c r="BM352" s="15" t="s">
        <v>431</v>
      </c>
    </row>
    <row r="353" spans="2:65" s="11" customFormat="1" ht="11.25">
      <c r="B353" s="181"/>
      <c r="C353" s="182"/>
      <c r="D353" s="183" t="s">
        <v>127</v>
      </c>
      <c r="E353" s="184" t="s">
        <v>1</v>
      </c>
      <c r="F353" s="185" t="s">
        <v>125</v>
      </c>
      <c r="G353" s="182"/>
      <c r="H353" s="186">
        <v>4</v>
      </c>
      <c r="I353" s="187"/>
      <c r="J353" s="182"/>
      <c r="K353" s="182"/>
      <c r="L353" s="188"/>
      <c r="M353" s="189"/>
      <c r="N353" s="190"/>
      <c r="O353" s="190"/>
      <c r="P353" s="190"/>
      <c r="Q353" s="190"/>
      <c r="R353" s="190"/>
      <c r="S353" s="190"/>
      <c r="T353" s="191"/>
      <c r="AT353" s="192" t="s">
        <v>127</v>
      </c>
      <c r="AU353" s="192" t="s">
        <v>126</v>
      </c>
      <c r="AV353" s="11" t="s">
        <v>77</v>
      </c>
      <c r="AW353" s="11" t="s">
        <v>30</v>
      </c>
      <c r="AX353" s="11" t="s">
        <v>67</v>
      </c>
      <c r="AY353" s="192" t="s">
        <v>116</v>
      </c>
    </row>
    <row r="354" spans="2:65" s="12" customFormat="1" ht="11.25">
      <c r="B354" s="193"/>
      <c r="C354" s="194"/>
      <c r="D354" s="183" t="s">
        <v>127</v>
      </c>
      <c r="E354" s="195" t="s">
        <v>1</v>
      </c>
      <c r="F354" s="196" t="s">
        <v>129</v>
      </c>
      <c r="G354" s="194"/>
      <c r="H354" s="197">
        <v>4</v>
      </c>
      <c r="I354" s="198"/>
      <c r="J354" s="194"/>
      <c r="K354" s="194"/>
      <c r="L354" s="199"/>
      <c r="M354" s="200"/>
      <c r="N354" s="201"/>
      <c r="O354" s="201"/>
      <c r="P354" s="201"/>
      <c r="Q354" s="201"/>
      <c r="R354" s="201"/>
      <c r="S354" s="201"/>
      <c r="T354" s="202"/>
      <c r="AT354" s="203" t="s">
        <v>127</v>
      </c>
      <c r="AU354" s="203" t="s">
        <v>126</v>
      </c>
      <c r="AV354" s="12" t="s">
        <v>125</v>
      </c>
      <c r="AW354" s="12" t="s">
        <v>30</v>
      </c>
      <c r="AX354" s="12" t="s">
        <v>75</v>
      </c>
      <c r="AY354" s="203" t="s">
        <v>116</v>
      </c>
    </row>
    <row r="355" spans="2:65" s="1" customFormat="1" ht="16.5" customHeight="1">
      <c r="B355" s="32"/>
      <c r="C355" s="169" t="s">
        <v>151</v>
      </c>
      <c r="D355" s="169" t="s">
        <v>121</v>
      </c>
      <c r="E355" s="170" t="s">
        <v>432</v>
      </c>
      <c r="F355" s="171" t="s">
        <v>433</v>
      </c>
      <c r="G355" s="172" t="s">
        <v>297</v>
      </c>
      <c r="H355" s="173">
        <v>4</v>
      </c>
      <c r="I355" s="174"/>
      <c r="J355" s="175">
        <f>ROUND(I355*H355,2)</f>
        <v>0</v>
      </c>
      <c r="K355" s="171" t="s">
        <v>1</v>
      </c>
      <c r="L355" s="36"/>
      <c r="M355" s="176" t="s">
        <v>1</v>
      </c>
      <c r="N355" s="177" t="s">
        <v>38</v>
      </c>
      <c r="O355" s="58"/>
      <c r="P355" s="178">
        <f>O355*H355</f>
        <v>0</v>
      </c>
      <c r="Q355" s="178">
        <v>0</v>
      </c>
      <c r="R355" s="178">
        <f>Q355*H355</f>
        <v>0</v>
      </c>
      <c r="S355" s="178">
        <v>0</v>
      </c>
      <c r="T355" s="179">
        <f>S355*H355</f>
        <v>0</v>
      </c>
      <c r="AR355" s="15" t="s">
        <v>125</v>
      </c>
      <c r="AT355" s="15" t="s">
        <v>121</v>
      </c>
      <c r="AU355" s="15" t="s">
        <v>126</v>
      </c>
      <c r="AY355" s="15" t="s">
        <v>116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5" t="s">
        <v>75</v>
      </c>
      <c r="BK355" s="180">
        <f>ROUND(I355*H355,2)</f>
        <v>0</v>
      </c>
      <c r="BL355" s="15" t="s">
        <v>125</v>
      </c>
      <c r="BM355" s="15" t="s">
        <v>434</v>
      </c>
    </row>
    <row r="356" spans="2:65" s="11" customFormat="1" ht="11.25">
      <c r="B356" s="181"/>
      <c r="C356" s="182"/>
      <c r="D356" s="183" t="s">
        <v>127</v>
      </c>
      <c r="E356" s="184" t="s">
        <v>1</v>
      </c>
      <c r="F356" s="185" t="s">
        <v>125</v>
      </c>
      <c r="G356" s="182"/>
      <c r="H356" s="186">
        <v>4</v>
      </c>
      <c r="I356" s="187"/>
      <c r="J356" s="182"/>
      <c r="K356" s="182"/>
      <c r="L356" s="188"/>
      <c r="M356" s="189"/>
      <c r="N356" s="190"/>
      <c r="O356" s="190"/>
      <c r="P356" s="190"/>
      <c r="Q356" s="190"/>
      <c r="R356" s="190"/>
      <c r="S356" s="190"/>
      <c r="T356" s="191"/>
      <c r="AT356" s="192" t="s">
        <v>127</v>
      </c>
      <c r="AU356" s="192" t="s">
        <v>126</v>
      </c>
      <c r="AV356" s="11" t="s">
        <v>77</v>
      </c>
      <c r="AW356" s="11" t="s">
        <v>30</v>
      </c>
      <c r="AX356" s="11" t="s">
        <v>67</v>
      </c>
      <c r="AY356" s="192" t="s">
        <v>116</v>
      </c>
    </row>
    <row r="357" spans="2:65" s="12" customFormat="1" ht="11.25">
      <c r="B357" s="193"/>
      <c r="C357" s="194"/>
      <c r="D357" s="183" t="s">
        <v>127</v>
      </c>
      <c r="E357" s="195" t="s">
        <v>1</v>
      </c>
      <c r="F357" s="196" t="s">
        <v>129</v>
      </c>
      <c r="G357" s="194"/>
      <c r="H357" s="197">
        <v>4</v>
      </c>
      <c r="I357" s="198"/>
      <c r="J357" s="194"/>
      <c r="K357" s="194"/>
      <c r="L357" s="199"/>
      <c r="M357" s="200"/>
      <c r="N357" s="201"/>
      <c r="O357" s="201"/>
      <c r="P357" s="201"/>
      <c r="Q357" s="201"/>
      <c r="R357" s="201"/>
      <c r="S357" s="201"/>
      <c r="T357" s="202"/>
      <c r="AT357" s="203" t="s">
        <v>127</v>
      </c>
      <c r="AU357" s="203" t="s">
        <v>126</v>
      </c>
      <c r="AV357" s="12" t="s">
        <v>125</v>
      </c>
      <c r="AW357" s="12" t="s">
        <v>30</v>
      </c>
      <c r="AX357" s="12" t="s">
        <v>75</v>
      </c>
      <c r="AY357" s="203" t="s">
        <v>116</v>
      </c>
    </row>
    <row r="358" spans="2:65" s="1" customFormat="1" ht="16.5" customHeight="1">
      <c r="B358" s="32"/>
      <c r="C358" s="169" t="s">
        <v>142</v>
      </c>
      <c r="D358" s="169" t="s">
        <v>121</v>
      </c>
      <c r="E358" s="170" t="s">
        <v>435</v>
      </c>
      <c r="F358" s="171" t="s">
        <v>436</v>
      </c>
      <c r="G358" s="172" t="s">
        <v>297</v>
      </c>
      <c r="H358" s="173">
        <v>4</v>
      </c>
      <c r="I358" s="174"/>
      <c r="J358" s="175">
        <f>ROUND(I358*H358,2)</f>
        <v>0</v>
      </c>
      <c r="K358" s="171" t="s">
        <v>1</v>
      </c>
      <c r="L358" s="36"/>
      <c r="M358" s="176" t="s">
        <v>1</v>
      </c>
      <c r="N358" s="177" t="s">
        <v>38</v>
      </c>
      <c r="O358" s="58"/>
      <c r="P358" s="178">
        <f>O358*H358</f>
        <v>0</v>
      </c>
      <c r="Q358" s="178">
        <v>0</v>
      </c>
      <c r="R358" s="178">
        <f>Q358*H358</f>
        <v>0</v>
      </c>
      <c r="S358" s="178">
        <v>0</v>
      </c>
      <c r="T358" s="179">
        <f>S358*H358</f>
        <v>0</v>
      </c>
      <c r="AR358" s="15" t="s">
        <v>125</v>
      </c>
      <c r="AT358" s="15" t="s">
        <v>121</v>
      </c>
      <c r="AU358" s="15" t="s">
        <v>126</v>
      </c>
      <c r="AY358" s="15" t="s">
        <v>116</v>
      </c>
      <c r="BE358" s="180">
        <f>IF(N358="základní",J358,0)</f>
        <v>0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15" t="s">
        <v>75</v>
      </c>
      <c r="BK358" s="180">
        <f>ROUND(I358*H358,2)</f>
        <v>0</v>
      </c>
      <c r="BL358" s="15" t="s">
        <v>125</v>
      </c>
      <c r="BM358" s="15" t="s">
        <v>437</v>
      </c>
    </row>
    <row r="359" spans="2:65" s="11" customFormat="1" ht="11.25">
      <c r="B359" s="181"/>
      <c r="C359" s="182"/>
      <c r="D359" s="183" t="s">
        <v>127</v>
      </c>
      <c r="E359" s="184" t="s">
        <v>1</v>
      </c>
      <c r="F359" s="185" t="s">
        <v>125</v>
      </c>
      <c r="G359" s="182"/>
      <c r="H359" s="186">
        <v>4</v>
      </c>
      <c r="I359" s="187"/>
      <c r="J359" s="182"/>
      <c r="K359" s="182"/>
      <c r="L359" s="188"/>
      <c r="M359" s="189"/>
      <c r="N359" s="190"/>
      <c r="O359" s="190"/>
      <c r="P359" s="190"/>
      <c r="Q359" s="190"/>
      <c r="R359" s="190"/>
      <c r="S359" s="190"/>
      <c r="T359" s="191"/>
      <c r="AT359" s="192" t="s">
        <v>127</v>
      </c>
      <c r="AU359" s="192" t="s">
        <v>126</v>
      </c>
      <c r="AV359" s="11" t="s">
        <v>77</v>
      </c>
      <c r="AW359" s="11" t="s">
        <v>30</v>
      </c>
      <c r="AX359" s="11" t="s">
        <v>67</v>
      </c>
      <c r="AY359" s="192" t="s">
        <v>116</v>
      </c>
    </row>
    <row r="360" spans="2:65" s="12" customFormat="1" ht="11.25">
      <c r="B360" s="193"/>
      <c r="C360" s="194"/>
      <c r="D360" s="183" t="s">
        <v>127</v>
      </c>
      <c r="E360" s="195" t="s">
        <v>1</v>
      </c>
      <c r="F360" s="196" t="s">
        <v>129</v>
      </c>
      <c r="G360" s="194"/>
      <c r="H360" s="197">
        <v>4</v>
      </c>
      <c r="I360" s="198"/>
      <c r="J360" s="194"/>
      <c r="K360" s="194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127</v>
      </c>
      <c r="AU360" s="203" t="s">
        <v>126</v>
      </c>
      <c r="AV360" s="12" t="s">
        <v>125</v>
      </c>
      <c r="AW360" s="12" t="s">
        <v>30</v>
      </c>
      <c r="AX360" s="12" t="s">
        <v>75</v>
      </c>
      <c r="AY360" s="203" t="s">
        <v>116</v>
      </c>
    </row>
    <row r="361" spans="2:65" s="1" customFormat="1" ht="16.5" customHeight="1">
      <c r="B361" s="32"/>
      <c r="C361" s="169" t="s">
        <v>160</v>
      </c>
      <c r="D361" s="169" t="s">
        <v>121</v>
      </c>
      <c r="E361" s="170" t="s">
        <v>438</v>
      </c>
      <c r="F361" s="171" t="s">
        <v>439</v>
      </c>
      <c r="G361" s="172" t="s">
        <v>297</v>
      </c>
      <c r="H361" s="173">
        <v>4</v>
      </c>
      <c r="I361" s="174"/>
      <c r="J361" s="175">
        <f>ROUND(I361*H361,2)</f>
        <v>0</v>
      </c>
      <c r="K361" s="171" t="s">
        <v>1</v>
      </c>
      <c r="L361" s="36"/>
      <c r="M361" s="176" t="s">
        <v>1</v>
      </c>
      <c r="N361" s="177" t="s">
        <v>38</v>
      </c>
      <c r="O361" s="58"/>
      <c r="P361" s="178">
        <f>O361*H361</f>
        <v>0</v>
      </c>
      <c r="Q361" s="178">
        <v>0</v>
      </c>
      <c r="R361" s="178">
        <f>Q361*H361</f>
        <v>0</v>
      </c>
      <c r="S361" s="178">
        <v>0</v>
      </c>
      <c r="T361" s="179">
        <f>S361*H361</f>
        <v>0</v>
      </c>
      <c r="AR361" s="15" t="s">
        <v>125</v>
      </c>
      <c r="AT361" s="15" t="s">
        <v>121</v>
      </c>
      <c r="AU361" s="15" t="s">
        <v>126</v>
      </c>
      <c r="AY361" s="15" t="s">
        <v>116</v>
      </c>
      <c r="BE361" s="180">
        <f>IF(N361="základní",J361,0)</f>
        <v>0</v>
      </c>
      <c r="BF361" s="180">
        <f>IF(N361="snížená",J361,0)</f>
        <v>0</v>
      </c>
      <c r="BG361" s="180">
        <f>IF(N361="zákl. přenesená",J361,0)</f>
        <v>0</v>
      </c>
      <c r="BH361" s="180">
        <f>IF(N361="sníž. přenesená",J361,0)</f>
        <v>0</v>
      </c>
      <c r="BI361" s="180">
        <f>IF(N361="nulová",J361,0)</f>
        <v>0</v>
      </c>
      <c r="BJ361" s="15" t="s">
        <v>75</v>
      </c>
      <c r="BK361" s="180">
        <f>ROUND(I361*H361,2)</f>
        <v>0</v>
      </c>
      <c r="BL361" s="15" t="s">
        <v>125</v>
      </c>
      <c r="BM361" s="15" t="s">
        <v>440</v>
      </c>
    </row>
    <row r="362" spans="2:65" s="11" customFormat="1" ht="11.25">
      <c r="B362" s="181"/>
      <c r="C362" s="182"/>
      <c r="D362" s="183" t="s">
        <v>127</v>
      </c>
      <c r="E362" s="184" t="s">
        <v>1</v>
      </c>
      <c r="F362" s="185" t="s">
        <v>125</v>
      </c>
      <c r="G362" s="182"/>
      <c r="H362" s="186">
        <v>4</v>
      </c>
      <c r="I362" s="187"/>
      <c r="J362" s="182"/>
      <c r="K362" s="182"/>
      <c r="L362" s="188"/>
      <c r="M362" s="189"/>
      <c r="N362" s="190"/>
      <c r="O362" s="190"/>
      <c r="P362" s="190"/>
      <c r="Q362" s="190"/>
      <c r="R362" s="190"/>
      <c r="S362" s="190"/>
      <c r="T362" s="191"/>
      <c r="AT362" s="192" t="s">
        <v>127</v>
      </c>
      <c r="AU362" s="192" t="s">
        <v>126</v>
      </c>
      <c r="AV362" s="11" t="s">
        <v>77</v>
      </c>
      <c r="AW362" s="11" t="s">
        <v>30</v>
      </c>
      <c r="AX362" s="11" t="s">
        <v>67</v>
      </c>
      <c r="AY362" s="192" t="s">
        <v>116</v>
      </c>
    </row>
    <row r="363" spans="2:65" s="12" customFormat="1" ht="11.25">
      <c r="B363" s="193"/>
      <c r="C363" s="194"/>
      <c r="D363" s="183" t="s">
        <v>127</v>
      </c>
      <c r="E363" s="195" t="s">
        <v>1</v>
      </c>
      <c r="F363" s="196" t="s">
        <v>129</v>
      </c>
      <c r="G363" s="194"/>
      <c r="H363" s="197">
        <v>4</v>
      </c>
      <c r="I363" s="198"/>
      <c r="J363" s="194"/>
      <c r="K363" s="194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127</v>
      </c>
      <c r="AU363" s="203" t="s">
        <v>126</v>
      </c>
      <c r="AV363" s="12" t="s">
        <v>125</v>
      </c>
      <c r="AW363" s="12" t="s">
        <v>30</v>
      </c>
      <c r="AX363" s="12" t="s">
        <v>75</v>
      </c>
      <c r="AY363" s="203" t="s">
        <v>116</v>
      </c>
    </row>
    <row r="364" spans="2:65" s="1" customFormat="1" ht="16.5" customHeight="1">
      <c r="B364" s="32"/>
      <c r="C364" s="169" t="s">
        <v>146</v>
      </c>
      <c r="D364" s="169" t="s">
        <v>121</v>
      </c>
      <c r="E364" s="170" t="s">
        <v>441</v>
      </c>
      <c r="F364" s="171" t="s">
        <v>442</v>
      </c>
      <c r="G364" s="172" t="s">
        <v>297</v>
      </c>
      <c r="H364" s="173">
        <v>4</v>
      </c>
      <c r="I364" s="174"/>
      <c r="J364" s="175">
        <f>ROUND(I364*H364,2)</f>
        <v>0</v>
      </c>
      <c r="K364" s="171" t="s">
        <v>1</v>
      </c>
      <c r="L364" s="36"/>
      <c r="M364" s="176" t="s">
        <v>1</v>
      </c>
      <c r="N364" s="177" t="s">
        <v>38</v>
      </c>
      <c r="O364" s="58"/>
      <c r="P364" s="178">
        <f>O364*H364</f>
        <v>0</v>
      </c>
      <c r="Q364" s="178">
        <v>0</v>
      </c>
      <c r="R364" s="178">
        <f>Q364*H364</f>
        <v>0</v>
      </c>
      <c r="S364" s="178">
        <v>0</v>
      </c>
      <c r="T364" s="179">
        <f>S364*H364</f>
        <v>0</v>
      </c>
      <c r="AR364" s="15" t="s">
        <v>125</v>
      </c>
      <c r="AT364" s="15" t="s">
        <v>121</v>
      </c>
      <c r="AU364" s="15" t="s">
        <v>126</v>
      </c>
      <c r="AY364" s="15" t="s">
        <v>116</v>
      </c>
      <c r="BE364" s="180">
        <f>IF(N364="základní",J364,0)</f>
        <v>0</v>
      </c>
      <c r="BF364" s="180">
        <f>IF(N364="snížená",J364,0)</f>
        <v>0</v>
      </c>
      <c r="BG364" s="180">
        <f>IF(N364="zákl. přenesená",J364,0)</f>
        <v>0</v>
      </c>
      <c r="BH364" s="180">
        <f>IF(N364="sníž. přenesená",J364,0)</f>
        <v>0</v>
      </c>
      <c r="BI364" s="180">
        <f>IF(N364="nulová",J364,0)</f>
        <v>0</v>
      </c>
      <c r="BJ364" s="15" t="s">
        <v>75</v>
      </c>
      <c r="BK364" s="180">
        <f>ROUND(I364*H364,2)</f>
        <v>0</v>
      </c>
      <c r="BL364" s="15" t="s">
        <v>125</v>
      </c>
      <c r="BM364" s="15" t="s">
        <v>443</v>
      </c>
    </row>
    <row r="365" spans="2:65" s="11" customFormat="1" ht="11.25">
      <c r="B365" s="181"/>
      <c r="C365" s="182"/>
      <c r="D365" s="183" t="s">
        <v>127</v>
      </c>
      <c r="E365" s="184" t="s">
        <v>1</v>
      </c>
      <c r="F365" s="185" t="s">
        <v>125</v>
      </c>
      <c r="G365" s="182"/>
      <c r="H365" s="186">
        <v>4</v>
      </c>
      <c r="I365" s="187"/>
      <c r="J365" s="182"/>
      <c r="K365" s="182"/>
      <c r="L365" s="188"/>
      <c r="M365" s="189"/>
      <c r="N365" s="190"/>
      <c r="O365" s="190"/>
      <c r="P365" s="190"/>
      <c r="Q365" s="190"/>
      <c r="R365" s="190"/>
      <c r="S365" s="190"/>
      <c r="T365" s="191"/>
      <c r="AT365" s="192" t="s">
        <v>127</v>
      </c>
      <c r="AU365" s="192" t="s">
        <v>126</v>
      </c>
      <c r="AV365" s="11" t="s">
        <v>77</v>
      </c>
      <c r="AW365" s="11" t="s">
        <v>30</v>
      </c>
      <c r="AX365" s="11" t="s">
        <v>67</v>
      </c>
      <c r="AY365" s="192" t="s">
        <v>116</v>
      </c>
    </row>
    <row r="366" spans="2:65" s="12" customFormat="1" ht="11.25">
      <c r="B366" s="193"/>
      <c r="C366" s="194"/>
      <c r="D366" s="183" t="s">
        <v>127</v>
      </c>
      <c r="E366" s="195" t="s">
        <v>1</v>
      </c>
      <c r="F366" s="196" t="s">
        <v>129</v>
      </c>
      <c r="G366" s="194"/>
      <c r="H366" s="197">
        <v>4</v>
      </c>
      <c r="I366" s="198"/>
      <c r="J366" s="194"/>
      <c r="K366" s="194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127</v>
      </c>
      <c r="AU366" s="203" t="s">
        <v>126</v>
      </c>
      <c r="AV366" s="12" t="s">
        <v>125</v>
      </c>
      <c r="AW366" s="12" t="s">
        <v>30</v>
      </c>
      <c r="AX366" s="12" t="s">
        <v>75</v>
      </c>
      <c r="AY366" s="203" t="s">
        <v>116</v>
      </c>
    </row>
    <row r="367" spans="2:65" s="1" customFormat="1" ht="16.5" customHeight="1">
      <c r="B367" s="32"/>
      <c r="C367" s="169" t="s">
        <v>168</v>
      </c>
      <c r="D367" s="169" t="s">
        <v>121</v>
      </c>
      <c r="E367" s="170" t="s">
        <v>444</v>
      </c>
      <c r="F367" s="171" t="s">
        <v>445</v>
      </c>
      <c r="G367" s="172" t="s">
        <v>297</v>
      </c>
      <c r="H367" s="173">
        <v>2</v>
      </c>
      <c r="I367" s="174"/>
      <c r="J367" s="175">
        <f>ROUND(I367*H367,2)</f>
        <v>0</v>
      </c>
      <c r="K367" s="171" t="s">
        <v>1</v>
      </c>
      <c r="L367" s="36"/>
      <c r="M367" s="176" t="s">
        <v>1</v>
      </c>
      <c r="N367" s="177" t="s">
        <v>38</v>
      </c>
      <c r="O367" s="58"/>
      <c r="P367" s="178">
        <f>O367*H367</f>
        <v>0</v>
      </c>
      <c r="Q367" s="178">
        <v>0</v>
      </c>
      <c r="R367" s="178">
        <f>Q367*H367</f>
        <v>0</v>
      </c>
      <c r="S367" s="178">
        <v>0</v>
      </c>
      <c r="T367" s="179">
        <f>S367*H367</f>
        <v>0</v>
      </c>
      <c r="AR367" s="15" t="s">
        <v>125</v>
      </c>
      <c r="AT367" s="15" t="s">
        <v>121</v>
      </c>
      <c r="AU367" s="15" t="s">
        <v>126</v>
      </c>
      <c r="AY367" s="15" t="s">
        <v>116</v>
      </c>
      <c r="BE367" s="180">
        <f>IF(N367="základní",J367,0)</f>
        <v>0</v>
      </c>
      <c r="BF367" s="180">
        <f>IF(N367="snížená",J367,0)</f>
        <v>0</v>
      </c>
      <c r="BG367" s="180">
        <f>IF(N367="zákl. přenesená",J367,0)</f>
        <v>0</v>
      </c>
      <c r="BH367" s="180">
        <f>IF(N367="sníž. přenesená",J367,0)</f>
        <v>0</v>
      </c>
      <c r="BI367" s="180">
        <f>IF(N367="nulová",J367,0)</f>
        <v>0</v>
      </c>
      <c r="BJ367" s="15" t="s">
        <v>75</v>
      </c>
      <c r="BK367" s="180">
        <f>ROUND(I367*H367,2)</f>
        <v>0</v>
      </c>
      <c r="BL367" s="15" t="s">
        <v>125</v>
      </c>
      <c r="BM367" s="15" t="s">
        <v>446</v>
      </c>
    </row>
    <row r="368" spans="2:65" s="11" customFormat="1" ht="11.25">
      <c r="B368" s="181"/>
      <c r="C368" s="182"/>
      <c r="D368" s="183" t="s">
        <v>127</v>
      </c>
      <c r="E368" s="184" t="s">
        <v>1</v>
      </c>
      <c r="F368" s="185" t="s">
        <v>77</v>
      </c>
      <c r="G368" s="182"/>
      <c r="H368" s="186">
        <v>2</v>
      </c>
      <c r="I368" s="187"/>
      <c r="J368" s="182"/>
      <c r="K368" s="182"/>
      <c r="L368" s="188"/>
      <c r="M368" s="189"/>
      <c r="N368" s="190"/>
      <c r="O368" s="190"/>
      <c r="P368" s="190"/>
      <c r="Q368" s="190"/>
      <c r="R368" s="190"/>
      <c r="S368" s="190"/>
      <c r="T368" s="191"/>
      <c r="AT368" s="192" t="s">
        <v>127</v>
      </c>
      <c r="AU368" s="192" t="s">
        <v>126</v>
      </c>
      <c r="AV368" s="11" t="s">
        <v>77</v>
      </c>
      <c r="AW368" s="11" t="s">
        <v>30</v>
      </c>
      <c r="AX368" s="11" t="s">
        <v>67</v>
      </c>
      <c r="AY368" s="192" t="s">
        <v>116</v>
      </c>
    </row>
    <row r="369" spans="2:65" s="12" customFormat="1" ht="11.25">
      <c r="B369" s="193"/>
      <c r="C369" s="194"/>
      <c r="D369" s="183" t="s">
        <v>127</v>
      </c>
      <c r="E369" s="195" t="s">
        <v>1</v>
      </c>
      <c r="F369" s="196" t="s">
        <v>129</v>
      </c>
      <c r="G369" s="194"/>
      <c r="H369" s="197">
        <v>2</v>
      </c>
      <c r="I369" s="198"/>
      <c r="J369" s="194"/>
      <c r="K369" s="194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127</v>
      </c>
      <c r="AU369" s="203" t="s">
        <v>126</v>
      </c>
      <c r="AV369" s="12" t="s">
        <v>125</v>
      </c>
      <c r="AW369" s="12" t="s">
        <v>30</v>
      </c>
      <c r="AX369" s="12" t="s">
        <v>75</v>
      </c>
      <c r="AY369" s="203" t="s">
        <v>116</v>
      </c>
    </row>
    <row r="370" spans="2:65" s="1" customFormat="1" ht="16.5" customHeight="1">
      <c r="B370" s="32"/>
      <c r="C370" s="169" t="s">
        <v>149</v>
      </c>
      <c r="D370" s="169" t="s">
        <v>121</v>
      </c>
      <c r="E370" s="170" t="s">
        <v>447</v>
      </c>
      <c r="F370" s="171" t="s">
        <v>448</v>
      </c>
      <c r="G370" s="172" t="s">
        <v>449</v>
      </c>
      <c r="H370" s="173">
        <v>0</v>
      </c>
      <c r="I370" s="174"/>
      <c r="J370" s="175">
        <f>ROUND(I370*H370,2)</f>
        <v>0</v>
      </c>
      <c r="K370" s="171" t="s">
        <v>1</v>
      </c>
      <c r="L370" s="36"/>
      <c r="M370" s="176" t="s">
        <v>1</v>
      </c>
      <c r="N370" s="177" t="s">
        <v>38</v>
      </c>
      <c r="O370" s="58"/>
      <c r="P370" s="178">
        <f>O370*H370</f>
        <v>0</v>
      </c>
      <c r="Q370" s="178">
        <v>0</v>
      </c>
      <c r="R370" s="178">
        <f>Q370*H370</f>
        <v>0</v>
      </c>
      <c r="S370" s="178">
        <v>0</v>
      </c>
      <c r="T370" s="179">
        <f>S370*H370</f>
        <v>0</v>
      </c>
      <c r="AR370" s="15" t="s">
        <v>125</v>
      </c>
      <c r="AT370" s="15" t="s">
        <v>121</v>
      </c>
      <c r="AU370" s="15" t="s">
        <v>126</v>
      </c>
      <c r="AY370" s="15" t="s">
        <v>116</v>
      </c>
      <c r="BE370" s="180">
        <f>IF(N370="základní",J370,0)</f>
        <v>0</v>
      </c>
      <c r="BF370" s="180">
        <f>IF(N370="snížená",J370,0)</f>
        <v>0</v>
      </c>
      <c r="BG370" s="180">
        <f>IF(N370="zákl. přenesená",J370,0)</f>
        <v>0</v>
      </c>
      <c r="BH370" s="180">
        <f>IF(N370="sníž. přenesená",J370,0)</f>
        <v>0</v>
      </c>
      <c r="BI370" s="180">
        <f>IF(N370="nulová",J370,0)</f>
        <v>0</v>
      </c>
      <c r="BJ370" s="15" t="s">
        <v>75</v>
      </c>
      <c r="BK370" s="180">
        <f>ROUND(I370*H370,2)</f>
        <v>0</v>
      </c>
      <c r="BL370" s="15" t="s">
        <v>125</v>
      </c>
      <c r="BM370" s="15" t="s">
        <v>450</v>
      </c>
    </row>
    <row r="371" spans="2:65" s="1" customFormat="1" ht="16.5" customHeight="1">
      <c r="B371" s="32"/>
      <c r="C371" s="169" t="s">
        <v>175</v>
      </c>
      <c r="D371" s="169" t="s">
        <v>121</v>
      </c>
      <c r="E371" s="170" t="s">
        <v>451</v>
      </c>
      <c r="F371" s="171" t="s">
        <v>452</v>
      </c>
      <c r="G371" s="172" t="s">
        <v>213</v>
      </c>
      <c r="H371" s="173">
        <v>9.5</v>
      </c>
      <c r="I371" s="174"/>
      <c r="J371" s="175">
        <f>ROUND(I371*H371,2)</f>
        <v>0</v>
      </c>
      <c r="K371" s="171" t="s">
        <v>1</v>
      </c>
      <c r="L371" s="36"/>
      <c r="M371" s="176" t="s">
        <v>1</v>
      </c>
      <c r="N371" s="177" t="s">
        <v>38</v>
      </c>
      <c r="O371" s="58"/>
      <c r="P371" s="178">
        <f>O371*H371</f>
        <v>0</v>
      </c>
      <c r="Q371" s="178">
        <v>0</v>
      </c>
      <c r="R371" s="178">
        <f>Q371*H371</f>
        <v>0</v>
      </c>
      <c r="S371" s="178">
        <v>0</v>
      </c>
      <c r="T371" s="179">
        <f>S371*H371</f>
        <v>0</v>
      </c>
      <c r="AR371" s="15" t="s">
        <v>125</v>
      </c>
      <c r="AT371" s="15" t="s">
        <v>121</v>
      </c>
      <c r="AU371" s="15" t="s">
        <v>126</v>
      </c>
      <c r="AY371" s="15" t="s">
        <v>116</v>
      </c>
      <c r="BE371" s="180">
        <f>IF(N371="základní",J371,0)</f>
        <v>0</v>
      </c>
      <c r="BF371" s="180">
        <f>IF(N371="snížená",J371,0)</f>
        <v>0</v>
      </c>
      <c r="BG371" s="180">
        <f>IF(N371="zákl. přenesená",J371,0)</f>
        <v>0</v>
      </c>
      <c r="BH371" s="180">
        <f>IF(N371="sníž. přenesená",J371,0)</f>
        <v>0</v>
      </c>
      <c r="BI371" s="180">
        <f>IF(N371="nulová",J371,0)</f>
        <v>0</v>
      </c>
      <c r="BJ371" s="15" t="s">
        <v>75</v>
      </c>
      <c r="BK371" s="180">
        <f>ROUND(I371*H371,2)</f>
        <v>0</v>
      </c>
      <c r="BL371" s="15" t="s">
        <v>125</v>
      </c>
      <c r="BM371" s="15" t="s">
        <v>453</v>
      </c>
    </row>
    <row r="372" spans="2:65" s="11" customFormat="1" ht="11.25">
      <c r="B372" s="181"/>
      <c r="C372" s="182"/>
      <c r="D372" s="183" t="s">
        <v>127</v>
      </c>
      <c r="E372" s="184" t="s">
        <v>1</v>
      </c>
      <c r="F372" s="185" t="s">
        <v>454</v>
      </c>
      <c r="G372" s="182"/>
      <c r="H372" s="186">
        <v>9.5</v>
      </c>
      <c r="I372" s="187"/>
      <c r="J372" s="182"/>
      <c r="K372" s="182"/>
      <c r="L372" s="188"/>
      <c r="M372" s="189"/>
      <c r="N372" s="190"/>
      <c r="O372" s="190"/>
      <c r="P372" s="190"/>
      <c r="Q372" s="190"/>
      <c r="R372" s="190"/>
      <c r="S372" s="190"/>
      <c r="T372" s="191"/>
      <c r="AT372" s="192" t="s">
        <v>127</v>
      </c>
      <c r="AU372" s="192" t="s">
        <v>126</v>
      </c>
      <c r="AV372" s="11" t="s">
        <v>77</v>
      </c>
      <c r="AW372" s="11" t="s">
        <v>30</v>
      </c>
      <c r="AX372" s="11" t="s">
        <v>67</v>
      </c>
      <c r="AY372" s="192" t="s">
        <v>116</v>
      </c>
    </row>
    <row r="373" spans="2:65" s="12" customFormat="1" ht="11.25">
      <c r="B373" s="193"/>
      <c r="C373" s="194"/>
      <c r="D373" s="183" t="s">
        <v>127</v>
      </c>
      <c r="E373" s="195" t="s">
        <v>1</v>
      </c>
      <c r="F373" s="196" t="s">
        <v>129</v>
      </c>
      <c r="G373" s="194"/>
      <c r="H373" s="197">
        <v>9.5</v>
      </c>
      <c r="I373" s="198"/>
      <c r="J373" s="194"/>
      <c r="K373" s="194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127</v>
      </c>
      <c r="AU373" s="203" t="s">
        <v>126</v>
      </c>
      <c r="AV373" s="12" t="s">
        <v>125</v>
      </c>
      <c r="AW373" s="12" t="s">
        <v>30</v>
      </c>
      <c r="AX373" s="12" t="s">
        <v>75</v>
      </c>
      <c r="AY373" s="203" t="s">
        <v>116</v>
      </c>
    </row>
    <row r="374" spans="2:65" s="1" customFormat="1" ht="16.5" customHeight="1">
      <c r="B374" s="32"/>
      <c r="C374" s="169" t="s">
        <v>154</v>
      </c>
      <c r="D374" s="169" t="s">
        <v>121</v>
      </c>
      <c r="E374" s="170" t="s">
        <v>455</v>
      </c>
      <c r="F374" s="171" t="s">
        <v>456</v>
      </c>
      <c r="G374" s="172" t="s">
        <v>297</v>
      </c>
      <c r="H374" s="173">
        <v>4</v>
      </c>
      <c r="I374" s="174"/>
      <c r="J374" s="175">
        <f>ROUND(I374*H374,2)</f>
        <v>0</v>
      </c>
      <c r="K374" s="171" t="s">
        <v>1</v>
      </c>
      <c r="L374" s="36"/>
      <c r="M374" s="176" t="s">
        <v>1</v>
      </c>
      <c r="N374" s="177" t="s">
        <v>38</v>
      </c>
      <c r="O374" s="58"/>
      <c r="P374" s="178">
        <f>O374*H374</f>
        <v>0</v>
      </c>
      <c r="Q374" s="178">
        <v>0</v>
      </c>
      <c r="R374" s="178">
        <f>Q374*H374</f>
        <v>0</v>
      </c>
      <c r="S374" s="178">
        <v>0</v>
      </c>
      <c r="T374" s="179">
        <f>S374*H374</f>
        <v>0</v>
      </c>
      <c r="AR374" s="15" t="s">
        <v>125</v>
      </c>
      <c r="AT374" s="15" t="s">
        <v>121</v>
      </c>
      <c r="AU374" s="15" t="s">
        <v>126</v>
      </c>
      <c r="AY374" s="15" t="s">
        <v>116</v>
      </c>
      <c r="BE374" s="180">
        <f>IF(N374="základní",J374,0)</f>
        <v>0</v>
      </c>
      <c r="BF374" s="180">
        <f>IF(N374="snížená",J374,0)</f>
        <v>0</v>
      </c>
      <c r="BG374" s="180">
        <f>IF(N374="zákl. přenesená",J374,0)</f>
        <v>0</v>
      </c>
      <c r="BH374" s="180">
        <f>IF(N374="sníž. přenesená",J374,0)</f>
        <v>0</v>
      </c>
      <c r="BI374" s="180">
        <f>IF(N374="nulová",J374,0)</f>
        <v>0</v>
      </c>
      <c r="BJ374" s="15" t="s">
        <v>75</v>
      </c>
      <c r="BK374" s="180">
        <f>ROUND(I374*H374,2)</f>
        <v>0</v>
      </c>
      <c r="BL374" s="15" t="s">
        <v>125</v>
      </c>
      <c r="BM374" s="15" t="s">
        <v>457</v>
      </c>
    </row>
    <row r="375" spans="2:65" s="11" customFormat="1" ht="11.25">
      <c r="B375" s="181"/>
      <c r="C375" s="182"/>
      <c r="D375" s="183" t="s">
        <v>127</v>
      </c>
      <c r="E375" s="184" t="s">
        <v>1</v>
      </c>
      <c r="F375" s="185" t="s">
        <v>125</v>
      </c>
      <c r="G375" s="182"/>
      <c r="H375" s="186">
        <v>4</v>
      </c>
      <c r="I375" s="187"/>
      <c r="J375" s="182"/>
      <c r="K375" s="182"/>
      <c r="L375" s="188"/>
      <c r="M375" s="189"/>
      <c r="N375" s="190"/>
      <c r="O375" s="190"/>
      <c r="P375" s="190"/>
      <c r="Q375" s="190"/>
      <c r="R375" s="190"/>
      <c r="S375" s="190"/>
      <c r="T375" s="191"/>
      <c r="AT375" s="192" t="s">
        <v>127</v>
      </c>
      <c r="AU375" s="192" t="s">
        <v>126</v>
      </c>
      <c r="AV375" s="11" t="s">
        <v>77</v>
      </c>
      <c r="AW375" s="11" t="s">
        <v>30</v>
      </c>
      <c r="AX375" s="11" t="s">
        <v>67</v>
      </c>
      <c r="AY375" s="192" t="s">
        <v>116</v>
      </c>
    </row>
    <row r="376" spans="2:65" s="12" customFormat="1" ht="11.25">
      <c r="B376" s="193"/>
      <c r="C376" s="194"/>
      <c r="D376" s="183" t="s">
        <v>127</v>
      </c>
      <c r="E376" s="195" t="s">
        <v>1</v>
      </c>
      <c r="F376" s="196" t="s">
        <v>129</v>
      </c>
      <c r="G376" s="194"/>
      <c r="H376" s="197">
        <v>4</v>
      </c>
      <c r="I376" s="198"/>
      <c r="J376" s="194"/>
      <c r="K376" s="194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127</v>
      </c>
      <c r="AU376" s="203" t="s">
        <v>126</v>
      </c>
      <c r="AV376" s="12" t="s">
        <v>125</v>
      </c>
      <c r="AW376" s="12" t="s">
        <v>30</v>
      </c>
      <c r="AX376" s="12" t="s">
        <v>75</v>
      </c>
      <c r="AY376" s="203" t="s">
        <v>116</v>
      </c>
    </row>
    <row r="377" spans="2:65" s="1" customFormat="1" ht="16.5" customHeight="1">
      <c r="B377" s="32"/>
      <c r="C377" s="169" t="s">
        <v>8</v>
      </c>
      <c r="D377" s="169" t="s">
        <v>121</v>
      </c>
      <c r="E377" s="170" t="s">
        <v>458</v>
      </c>
      <c r="F377" s="171" t="s">
        <v>459</v>
      </c>
      <c r="G377" s="172" t="s">
        <v>297</v>
      </c>
      <c r="H377" s="173">
        <v>4</v>
      </c>
      <c r="I377" s="174"/>
      <c r="J377" s="175">
        <f>ROUND(I377*H377,2)</f>
        <v>0</v>
      </c>
      <c r="K377" s="171" t="s">
        <v>1</v>
      </c>
      <c r="L377" s="36"/>
      <c r="M377" s="176" t="s">
        <v>1</v>
      </c>
      <c r="N377" s="177" t="s">
        <v>38</v>
      </c>
      <c r="O377" s="58"/>
      <c r="P377" s="178">
        <f>O377*H377</f>
        <v>0</v>
      </c>
      <c r="Q377" s="178">
        <v>0</v>
      </c>
      <c r="R377" s="178">
        <f>Q377*H377</f>
        <v>0</v>
      </c>
      <c r="S377" s="178">
        <v>0</v>
      </c>
      <c r="T377" s="179">
        <f>S377*H377</f>
        <v>0</v>
      </c>
      <c r="AR377" s="15" t="s">
        <v>125</v>
      </c>
      <c r="AT377" s="15" t="s">
        <v>121</v>
      </c>
      <c r="AU377" s="15" t="s">
        <v>126</v>
      </c>
      <c r="AY377" s="15" t="s">
        <v>116</v>
      </c>
      <c r="BE377" s="180">
        <f>IF(N377="základní",J377,0)</f>
        <v>0</v>
      </c>
      <c r="BF377" s="180">
        <f>IF(N377="snížená",J377,0)</f>
        <v>0</v>
      </c>
      <c r="BG377" s="180">
        <f>IF(N377="zákl. přenesená",J377,0)</f>
        <v>0</v>
      </c>
      <c r="BH377" s="180">
        <f>IF(N377="sníž. přenesená",J377,0)</f>
        <v>0</v>
      </c>
      <c r="BI377" s="180">
        <f>IF(N377="nulová",J377,0)</f>
        <v>0</v>
      </c>
      <c r="BJ377" s="15" t="s">
        <v>75</v>
      </c>
      <c r="BK377" s="180">
        <f>ROUND(I377*H377,2)</f>
        <v>0</v>
      </c>
      <c r="BL377" s="15" t="s">
        <v>125</v>
      </c>
      <c r="BM377" s="15" t="s">
        <v>460</v>
      </c>
    </row>
    <row r="378" spans="2:65" s="11" customFormat="1" ht="11.25">
      <c r="B378" s="181"/>
      <c r="C378" s="182"/>
      <c r="D378" s="183" t="s">
        <v>127</v>
      </c>
      <c r="E378" s="184" t="s">
        <v>1</v>
      </c>
      <c r="F378" s="185" t="s">
        <v>125</v>
      </c>
      <c r="G378" s="182"/>
      <c r="H378" s="186">
        <v>4</v>
      </c>
      <c r="I378" s="187"/>
      <c r="J378" s="182"/>
      <c r="K378" s="182"/>
      <c r="L378" s="188"/>
      <c r="M378" s="189"/>
      <c r="N378" s="190"/>
      <c r="O378" s="190"/>
      <c r="P378" s="190"/>
      <c r="Q378" s="190"/>
      <c r="R378" s="190"/>
      <c r="S378" s="190"/>
      <c r="T378" s="191"/>
      <c r="AT378" s="192" t="s">
        <v>127</v>
      </c>
      <c r="AU378" s="192" t="s">
        <v>126</v>
      </c>
      <c r="AV378" s="11" t="s">
        <v>77</v>
      </c>
      <c r="AW378" s="11" t="s">
        <v>30</v>
      </c>
      <c r="AX378" s="11" t="s">
        <v>67</v>
      </c>
      <c r="AY378" s="192" t="s">
        <v>116</v>
      </c>
    </row>
    <row r="379" spans="2:65" s="12" customFormat="1" ht="11.25">
      <c r="B379" s="193"/>
      <c r="C379" s="194"/>
      <c r="D379" s="183" t="s">
        <v>127</v>
      </c>
      <c r="E379" s="195" t="s">
        <v>1</v>
      </c>
      <c r="F379" s="196" t="s">
        <v>129</v>
      </c>
      <c r="G379" s="194"/>
      <c r="H379" s="197">
        <v>4</v>
      </c>
      <c r="I379" s="198"/>
      <c r="J379" s="194"/>
      <c r="K379" s="194"/>
      <c r="L379" s="199"/>
      <c r="M379" s="200"/>
      <c r="N379" s="201"/>
      <c r="O379" s="201"/>
      <c r="P379" s="201"/>
      <c r="Q379" s="201"/>
      <c r="R379" s="201"/>
      <c r="S379" s="201"/>
      <c r="T379" s="202"/>
      <c r="AT379" s="203" t="s">
        <v>127</v>
      </c>
      <c r="AU379" s="203" t="s">
        <v>126</v>
      </c>
      <c r="AV379" s="12" t="s">
        <v>125</v>
      </c>
      <c r="AW379" s="12" t="s">
        <v>30</v>
      </c>
      <c r="AX379" s="12" t="s">
        <v>75</v>
      </c>
      <c r="AY379" s="203" t="s">
        <v>116</v>
      </c>
    </row>
    <row r="380" spans="2:65" s="10" customFormat="1" ht="20.85" customHeight="1">
      <c r="B380" s="153"/>
      <c r="C380" s="154"/>
      <c r="D380" s="155" t="s">
        <v>66</v>
      </c>
      <c r="E380" s="167" t="s">
        <v>315</v>
      </c>
      <c r="F380" s="167" t="s">
        <v>316</v>
      </c>
      <c r="G380" s="154"/>
      <c r="H380" s="154"/>
      <c r="I380" s="157"/>
      <c r="J380" s="168">
        <f>BK380</f>
        <v>0</v>
      </c>
      <c r="K380" s="154"/>
      <c r="L380" s="159"/>
      <c r="M380" s="160"/>
      <c r="N380" s="161"/>
      <c r="O380" s="161"/>
      <c r="P380" s="162">
        <f>SUM(P381:P386)</f>
        <v>0</v>
      </c>
      <c r="Q380" s="161"/>
      <c r="R380" s="162">
        <f>SUM(R381:R386)</f>
        <v>0</v>
      </c>
      <c r="S380" s="161"/>
      <c r="T380" s="163">
        <f>SUM(T381:T386)</f>
        <v>0</v>
      </c>
      <c r="AR380" s="164" t="s">
        <v>75</v>
      </c>
      <c r="AT380" s="165" t="s">
        <v>66</v>
      </c>
      <c r="AU380" s="165" t="s">
        <v>77</v>
      </c>
      <c r="AY380" s="164" t="s">
        <v>116</v>
      </c>
      <c r="BK380" s="166">
        <f>SUM(BK381:BK386)</f>
        <v>0</v>
      </c>
    </row>
    <row r="381" spans="2:65" s="1" customFormat="1" ht="16.5" customHeight="1">
      <c r="B381" s="32"/>
      <c r="C381" s="169" t="s">
        <v>75</v>
      </c>
      <c r="D381" s="169" t="s">
        <v>121</v>
      </c>
      <c r="E381" s="170" t="s">
        <v>461</v>
      </c>
      <c r="F381" s="171" t="s">
        <v>462</v>
      </c>
      <c r="G381" s="172" t="s">
        <v>198</v>
      </c>
      <c r="H381" s="173">
        <v>12.42</v>
      </c>
      <c r="I381" s="174"/>
      <c r="J381" s="175">
        <f>ROUND(I381*H381,2)</f>
        <v>0</v>
      </c>
      <c r="K381" s="171" t="s">
        <v>1</v>
      </c>
      <c r="L381" s="36"/>
      <c r="M381" s="176" t="s">
        <v>1</v>
      </c>
      <c r="N381" s="177" t="s">
        <v>38</v>
      </c>
      <c r="O381" s="58"/>
      <c r="P381" s="178">
        <f>O381*H381</f>
        <v>0</v>
      </c>
      <c r="Q381" s="178">
        <v>0</v>
      </c>
      <c r="R381" s="178">
        <f>Q381*H381</f>
        <v>0</v>
      </c>
      <c r="S381" s="178">
        <v>0</v>
      </c>
      <c r="T381" s="179">
        <f>S381*H381</f>
        <v>0</v>
      </c>
      <c r="AR381" s="15" t="s">
        <v>125</v>
      </c>
      <c r="AT381" s="15" t="s">
        <v>121</v>
      </c>
      <c r="AU381" s="15" t="s">
        <v>126</v>
      </c>
      <c r="AY381" s="15" t="s">
        <v>116</v>
      </c>
      <c r="BE381" s="180">
        <f>IF(N381="základní",J381,0)</f>
        <v>0</v>
      </c>
      <c r="BF381" s="180">
        <f>IF(N381="snížená",J381,0)</f>
        <v>0</v>
      </c>
      <c r="BG381" s="180">
        <f>IF(N381="zákl. přenesená",J381,0)</f>
        <v>0</v>
      </c>
      <c r="BH381" s="180">
        <f>IF(N381="sníž. přenesená",J381,0)</f>
        <v>0</v>
      </c>
      <c r="BI381" s="180">
        <f>IF(N381="nulová",J381,0)</f>
        <v>0</v>
      </c>
      <c r="BJ381" s="15" t="s">
        <v>75</v>
      </c>
      <c r="BK381" s="180">
        <f>ROUND(I381*H381,2)</f>
        <v>0</v>
      </c>
      <c r="BL381" s="15" t="s">
        <v>125</v>
      </c>
      <c r="BM381" s="15" t="s">
        <v>463</v>
      </c>
    </row>
    <row r="382" spans="2:65" s="11" customFormat="1" ht="11.25">
      <c r="B382" s="181"/>
      <c r="C382" s="182"/>
      <c r="D382" s="183" t="s">
        <v>127</v>
      </c>
      <c r="E382" s="184" t="s">
        <v>1</v>
      </c>
      <c r="F382" s="185" t="s">
        <v>464</v>
      </c>
      <c r="G382" s="182"/>
      <c r="H382" s="186">
        <v>12.42</v>
      </c>
      <c r="I382" s="187"/>
      <c r="J382" s="182"/>
      <c r="K382" s="182"/>
      <c r="L382" s="188"/>
      <c r="M382" s="189"/>
      <c r="N382" s="190"/>
      <c r="O382" s="190"/>
      <c r="P382" s="190"/>
      <c r="Q382" s="190"/>
      <c r="R382" s="190"/>
      <c r="S382" s="190"/>
      <c r="T382" s="191"/>
      <c r="AT382" s="192" t="s">
        <v>127</v>
      </c>
      <c r="AU382" s="192" t="s">
        <v>126</v>
      </c>
      <c r="AV382" s="11" t="s">
        <v>77</v>
      </c>
      <c r="AW382" s="11" t="s">
        <v>30</v>
      </c>
      <c r="AX382" s="11" t="s">
        <v>67</v>
      </c>
      <c r="AY382" s="192" t="s">
        <v>116</v>
      </c>
    </row>
    <row r="383" spans="2:65" s="12" customFormat="1" ht="11.25">
      <c r="B383" s="193"/>
      <c r="C383" s="194"/>
      <c r="D383" s="183" t="s">
        <v>127</v>
      </c>
      <c r="E383" s="195" t="s">
        <v>1</v>
      </c>
      <c r="F383" s="196" t="s">
        <v>129</v>
      </c>
      <c r="G383" s="194"/>
      <c r="H383" s="197">
        <v>12.42</v>
      </c>
      <c r="I383" s="198"/>
      <c r="J383" s="194"/>
      <c r="K383" s="194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127</v>
      </c>
      <c r="AU383" s="203" t="s">
        <v>126</v>
      </c>
      <c r="AV383" s="12" t="s">
        <v>125</v>
      </c>
      <c r="AW383" s="12" t="s">
        <v>30</v>
      </c>
      <c r="AX383" s="12" t="s">
        <v>75</v>
      </c>
      <c r="AY383" s="203" t="s">
        <v>116</v>
      </c>
    </row>
    <row r="384" spans="2:65" s="1" customFormat="1" ht="16.5" customHeight="1">
      <c r="B384" s="32"/>
      <c r="C384" s="169" t="s">
        <v>77</v>
      </c>
      <c r="D384" s="169" t="s">
        <v>121</v>
      </c>
      <c r="E384" s="170" t="s">
        <v>465</v>
      </c>
      <c r="F384" s="171" t="s">
        <v>466</v>
      </c>
      <c r="G384" s="172" t="s">
        <v>198</v>
      </c>
      <c r="H384" s="173">
        <v>12.42</v>
      </c>
      <c r="I384" s="174"/>
      <c r="J384" s="175">
        <f>ROUND(I384*H384,2)</f>
        <v>0</v>
      </c>
      <c r="K384" s="171" t="s">
        <v>1</v>
      </c>
      <c r="L384" s="36"/>
      <c r="M384" s="176" t="s">
        <v>1</v>
      </c>
      <c r="N384" s="177" t="s">
        <v>38</v>
      </c>
      <c r="O384" s="58"/>
      <c r="P384" s="178">
        <f>O384*H384</f>
        <v>0</v>
      </c>
      <c r="Q384" s="178">
        <v>0</v>
      </c>
      <c r="R384" s="178">
        <f>Q384*H384</f>
        <v>0</v>
      </c>
      <c r="S384" s="178">
        <v>0</v>
      </c>
      <c r="T384" s="179">
        <f>S384*H384</f>
        <v>0</v>
      </c>
      <c r="AR384" s="15" t="s">
        <v>125</v>
      </c>
      <c r="AT384" s="15" t="s">
        <v>121</v>
      </c>
      <c r="AU384" s="15" t="s">
        <v>126</v>
      </c>
      <c r="AY384" s="15" t="s">
        <v>116</v>
      </c>
      <c r="BE384" s="180">
        <f>IF(N384="základní",J384,0)</f>
        <v>0</v>
      </c>
      <c r="BF384" s="180">
        <f>IF(N384="snížená",J384,0)</f>
        <v>0</v>
      </c>
      <c r="BG384" s="180">
        <f>IF(N384="zákl. přenesená",J384,0)</f>
        <v>0</v>
      </c>
      <c r="BH384" s="180">
        <f>IF(N384="sníž. přenesená",J384,0)</f>
        <v>0</v>
      </c>
      <c r="BI384" s="180">
        <f>IF(N384="nulová",J384,0)</f>
        <v>0</v>
      </c>
      <c r="BJ384" s="15" t="s">
        <v>75</v>
      </c>
      <c r="BK384" s="180">
        <f>ROUND(I384*H384,2)</f>
        <v>0</v>
      </c>
      <c r="BL384" s="15" t="s">
        <v>125</v>
      </c>
      <c r="BM384" s="15" t="s">
        <v>467</v>
      </c>
    </row>
    <row r="385" spans="2:65" s="11" customFormat="1" ht="11.25">
      <c r="B385" s="181"/>
      <c r="C385" s="182"/>
      <c r="D385" s="183" t="s">
        <v>127</v>
      </c>
      <c r="E385" s="184" t="s">
        <v>1</v>
      </c>
      <c r="F385" s="185" t="s">
        <v>464</v>
      </c>
      <c r="G385" s="182"/>
      <c r="H385" s="186">
        <v>12.42</v>
      </c>
      <c r="I385" s="187"/>
      <c r="J385" s="182"/>
      <c r="K385" s="182"/>
      <c r="L385" s="188"/>
      <c r="M385" s="189"/>
      <c r="N385" s="190"/>
      <c r="O385" s="190"/>
      <c r="P385" s="190"/>
      <c r="Q385" s="190"/>
      <c r="R385" s="190"/>
      <c r="S385" s="190"/>
      <c r="T385" s="191"/>
      <c r="AT385" s="192" t="s">
        <v>127</v>
      </c>
      <c r="AU385" s="192" t="s">
        <v>126</v>
      </c>
      <c r="AV385" s="11" t="s">
        <v>77</v>
      </c>
      <c r="AW385" s="11" t="s">
        <v>30</v>
      </c>
      <c r="AX385" s="11" t="s">
        <v>67</v>
      </c>
      <c r="AY385" s="192" t="s">
        <v>116</v>
      </c>
    </row>
    <row r="386" spans="2:65" s="12" customFormat="1" ht="11.25">
      <c r="B386" s="193"/>
      <c r="C386" s="194"/>
      <c r="D386" s="183" t="s">
        <v>127</v>
      </c>
      <c r="E386" s="195" t="s">
        <v>1</v>
      </c>
      <c r="F386" s="196" t="s">
        <v>129</v>
      </c>
      <c r="G386" s="194"/>
      <c r="H386" s="197">
        <v>12.42</v>
      </c>
      <c r="I386" s="198"/>
      <c r="J386" s="194"/>
      <c r="K386" s="194"/>
      <c r="L386" s="199"/>
      <c r="M386" s="200"/>
      <c r="N386" s="201"/>
      <c r="O386" s="201"/>
      <c r="P386" s="201"/>
      <c r="Q386" s="201"/>
      <c r="R386" s="201"/>
      <c r="S386" s="201"/>
      <c r="T386" s="202"/>
      <c r="AT386" s="203" t="s">
        <v>127</v>
      </c>
      <c r="AU386" s="203" t="s">
        <v>126</v>
      </c>
      <c r="AV386" s="12" t="s">
        <v>125</v>
      </c>
      <c r="AW386" s="12" t="s">
        <v>30</v>
      </c>
      <c r="AX386" s="12" t="s">
        <v>75</v>
      </c>
      <c r="AY386" s="203" t="s">
        <v>116</v>
      </c>
    </row>
    <row r="387" spans="2:65" s="10" customFormat="1" ht="20.85" customHeight="1">
      <c r="B387" s="153"/>
      <c r="C387" s="154"/>
      <c r="D387" s="155" t="s">
        <v>66</v>
      </c>
      <c r="E387" s="167" t="s">
        <v>468</v>
      </c>
      <c r="F387" s="167" t="s">
        <v>469</v>
      </c>
      <c r="G387" s="154"/>
      <c r="H387" s="154"/>
      <c r="I387" s="157"/>
      <c r="J387" s="168">
        <f>BK387</f>
        <v>0</v>
      </c>
      <c r="K387" s="154"/>
      <c r="L387" s="159"/>
      <c r="M387" s="160"/>
      <c r="N387" s="161"/>
      <c r="O387" s="161"/>
      <c r="P387" s="162">
        <f>SUM(P388:P411)</f>
        <v>0</v>
      </c>
      <c r="Q387" s="161"/>
      <c r="R387" s="162">
        <f>SUM(R388:R411)</f>
        <v>0</v>
      </c>
      <c r="S387" s="161"/>
      <c r="T387" s="163">
        <f>SUM(T388:T411)</f>
        <v>0</v>
      </c>
      <c r="AR387" s="164" t="s">
        <v>75</v>
      </c>
      <c r="AT387" s="165" t="s">
        <v>66</v>
      </c>
      <c r="AU387" s="165" t="s">
        <v>77</v>
      </c>
      <c r="AY387" s="164" t="s">
        <v>116</v>
      </c>
      <c r="BK387" s="166">
        <f>SUM(BK388:BK411)</f>
        <v>0</v>
      </c>
    </row>
    <row r="388" spans="2:65" s="1" customFormat="1" ht="16.5" customHeight="1">
      <c r="B388" s="32"/>
      <c r="C388" s="169" t="s">
        <v>75</v>
      </c>
      <c r="D388" s="169" t="s">
        <v>121</v>
      </c>
      <c r="E388" s="170" t="s">
        <v>470</v>
      </c>
      <c r="F388" s="171" t="s">
        <v>471</v>
      </c>
      <c r="G388" s="172" t="s">
        <v>213</v>
      </c>
      <c r="H388" s="173">
        <v>26</v>
      </c>
      <c r="I388" s="174"/>
      <c r="J388" s="175">
        <f>ROUND(I388*H388,2)</f>
        <v>0</v>
      </c>
      <c r="K388" s="171" t="s">
        <v>1</v>
      </c>
      <c r="L388" s="36"/>
      <c r="M388" s="176" t="s">
        <v>1</v>
      </c>
      <c r="N388" s="177" t="s">
        <v>38</v>
      </c>
      <c r="O388" s="58"/>
      <c r="P388" s="178">
        <f>O388*H388</f>
        <v>0</v>
      </c>
      <c r="Q388" s="178">
        <v>0</v>
      </c>
      <c r="R388" s="178">
        <f>Q388*H388</f>
        <v>0</v>
      </c>
      <c r="S388" s="178">
        <v>0</v>
      </c>
      <c r="T388" s="179">
        <f>S388*H388</f>
        <v>0</v>
      </c>
      <c r="AR388" s="15" t="s">
        <v>125</v>
      </c>
      <c r="AT388" s="15" t="s">
        <v>121</v>
      </c>
      <c r="AU388" s="15" t="s">
        <v>126</v>
      </c>
      <c r="AY388" s="15" t="s">
        <v>116</v>
      </c>
      <c r="BE388" s="180">
        <f>IF(N388="základní",J388,0)</f>
        <v>0</v>
      </c>
      <c r="BF388" s="180">
        <f>IF(N388="snížená",J388,0)</f>
        <v>0</v>
      </c>
      <c r="BG388" s="180">
        <f>IF(N388="zákl. přenesená",J388,0)</f>
        <v>0</v>
      </c>
      <c r="BH388" s="180">
        <f>IF(N388="sníž. přenesená",J388,0)</f>
        <v>0</v>
      </c>
      <c r="BI388" s="180">
        <f>IF(N388="nulová",J388,0)</f>
        <v>0</v>
      </c>
      <c r="BJ388" s="15" t="s">
        <v>75</v>
      </c>
      <c r="BK388" s="180">
        <f>ROUND(I388*H388,2)</f>
        <v>0</v>
      </c>
      <c r="BL388" s="15" t="s">
        <v>125</v>
      </c>
      <c r="BM388" s="15" t="s">
        <v>472</v>
      </c>
    </row>
    <row r="389" spans="2:65" s="11" customFormat="1" ht="11.25">
      <c r="B389" s="181"/>
      <c r="C389" s="182"/>
      <c r="D389" s="183" t="s">
        <v>127</v>
      </c>
      <c r="E389" s="184" t="s">
        <v>1</v>
      </c>
      <c r="F389" s="185" t="s">
        <v>473</v>
      </c>
      <c r="G389" s="182"/>
      <c r="H389" s="186">
        <v>26</v>
      </c>
      <c r="I389" s="187"/>
      <c r="J389" s="182"/>
      <c r="K389" s="182"/>
      <c r="L389" s="188"/>
      <c r="M389" s="189"/>
      <c r="N389" s="190"/>
      <c r="O389" s="190"/>
      <c r="P389" s="190"/>
      <c r="Q389" s="190"/>
      <c r="R389" s="190"/>
      <c r="S389" s="190"/>
      <c r="T389" s="191"/>
      <c r="AT389" s="192" t="s">
        <v>127</v>
      </c>
      <c r="AU389" s="192" t="s">
        <v>126</v>
      </c>
      <c r="AV389" s="11" t="s">
        <v>77</v>
      </c>
      <c r="AW389" s="11" t="s">
        <v>30</v>
      </c>
      <c r="AX389" s="11" t="s">
        <v>67</v>
      </c>
      <c r="AY389" s="192" t="s">
        <v>116</v>
      </c>
    </row>
    <row r="390" spans="2:65" s="12" customFormat="1" ht="11.25">
      <c r="B390" s="193"/>
      <c r="C390" s="194"/>
      <c r="D390" s="183" t="s">
        <v>127</v>
      </c>
      <c r="E390" s="195" t="s">
        <v>1</v>
      </c>
      <c r="F390" s="196" t="s">
        <v>129</v>
      </c>
      <c r="G390" s="194"/>
      <c r="H390" s="197">
        <v>26</v>
      </c>
      <c r="I390" s="198"/>
      <c r="J390" s="194"/>
      <c r="K390" s="194"/>
      <c r="L390" s="199"/>
      <c r="M390" s="200"/>
      <c r="N390" s="201"/>
      <c r="O390" s="201"/>
      <c r="P390" s="201"/>
      <c r="Q390" s="201"/>
      <c r="R390" s="201"/>
      <c r="S390" s="201"/>
      <c r="T390" s="202"/>
      <c r="AT390" s="203" t="s">
        <v>127</v>
      </c>
      <c r="AU390" s="203" t="s">
        <v>126</v>
      </c>
      <c r="AV390" s="12" t="s">
        <v>125</v>
      </c>
      <c r="AW390" s="12" t="s">
        <v>30</v>
      </c>
      <c r="AX390" s="12" t="s">
        <v>75</v>
      </c>
      <c r="AY390" s="203" t="s">
        <v>116</v>
      </c>
    </row>
    <row r="391" spans="2:65" s="1" customFormat="1" ht="16.5" customHeight="1">
      <c r="B391" s="32"/>
      <c r="C391" s="169" t="s">
        <v>77</v>
      </c>
      <c r="D391" s="169" t="s">
        <v>121</v>
      </c>
      <c r="E391" s="170" t="s">
        <v>474</v>
      </c>
      <c r="F391" s="171" t="s">
        <v>475</v>
      </c>
      <c r="G391" s="172" t="s">
        <v>213</v>
      </c>
      <c r="H391" s="173">
        <v>10</v>
      </c>
      <c r="I391" s="174"/>
      <c r="J391" s="175">
        <f>ROUND(I391*H391,2)</f>
        <v>0</v>
      </c>
      <c r="K391" s="171" t="s">
        <v>1</v>
      </c>
      <c r="L391" s="36"/>
      <c r="M391" s="176" t="s">
        <v>1</v>
      </c>
      <c r="N391" s="177" t="s">
        <v>38</v>
      </c>
      <c r="O391" s="58"/>
      <c r="P391" s="178">
        <f>O391*H391</f>
        <v>0</v>
      </c>
      <c r="Q391" s="178">
        <v>0</v>
      </c>
      <c r="R391" s="178">
        <f>Q391*H391</f>
        <v>0</v>
      </c>
      <c r="S391" s="178">
        <v>0</v>
      </c>
      <c r="T391" s="179">
        <f>S391*H391</f>
        <v>0</v>
      </c>
      <c r="AR391" s="15" t="s">
        <v>125</v>
      </c>
      <c r="AT391" s="15" t="s">
        <v>121</v>
      </c>
      <c r="AU391" s="15" t="s">
        <v>126</v>
      </c>
      <c r="AY391" s="15" t="s">
        <v>116</v>
      </c>
      <c r="BE391" s="180">
        <f>IF(N391="základní",J391,0)</f>
        <v>0</v>
      </c>
      <c r="BF391" s="180">
        <f>IF(N391="snížená",J391,0)</f>
        <v>0</v>
      </c>
      <c r="BG391" s="180">
        <f>IF(N391="zákl. přenesená",J391,0)</f>
        <v>0</v>
      </c>
      <c r="BH391" s="180">
        <f>IF(N391="sníž. přenesená",J391,0)</f>
        <v>0</v>
      </c>
      <c r="BI391" s="180">
        <f>IF(N391="nulová",J391,0)</f>
        <v>0</v>
      </c>
      <c r="BJ391" s="15" t="s">
        <v>75</v>
      </c>
      <c r="BK391" s="180">
        <f>ROUND(I391*H391,2)</f>
        <v>0</v>
      </c>
      <c r="BL391" s="15" t="s">
        <v>125</v>
      </c>
      <c r="BM391" s="15" t="s">
        <v>476</v>
      </c>
    </row>
    <row r="392" spans="2:65" s="11" customFormat="1" ht="11.25">
      <c r="B392" s="181"/>
      <c r="C392" s="182"/>
      <c r="D392" s="183" t="s">
        <v>127</v>
      </c>
      <c r="E392" s="184" t="s">
        <v>1</v>
      </c>
      <c r="F392" s="185" t="s">
        <v>146</v>
      </c>
      <c r="G392" s="182"/>
      <c r="H392" s="186">
        <v>10</v>
      </c>
      <c r="I392" s="187"/>
      <c r="J392" s="182"/>
      <c r="K392" s="182"/>
      <c r="L392" s="188"/>
      <c r="M392" s="189"/>
      <c r="N392" s="190"/>
      <c r="O392" s="190"/>
      <c r="P392" s="190"/>
      <c r="Q392" s="190"/>
      <c r="R392" s="190"/>
      <c r="S392" s="190"/>
      <c r="T392" s="191"/>
      <c r="AT392" s="192" t="s">
        <v>127</v>
      </c>
      <c r="AU392" s="192" t="s">
        <v>126</v>
      </c>
      <c r="AV392" s="11" t="s">
        <v>77</v>
      </c>
      <c r="AW392" s="11" t="s">
        <v>30</v>
      </c>
      <c r="AX392" s="11" t="s">
        <v>67</v>
      </c>
      <c r="AY392" s="192" t="s">
        <v>116</v>
      </c>
    </row>
    <row r="393" spans="2:65" s="12" customFormat="1" ht="11.25">
      <c r="B393" s="193"/>
      <c r="C393" s="194"/>
      <c r="D393" s="183" t="s">
        <v>127</v>
      </c>
      <c r="E393" s="195" t="s">
        <v>1</v>
      </c>
      <c r="F393" s="196" t="s">
        <v>129</v>
      </c>
      <c r="G393" s="194"/>
      <c r="H393" s="197">
        <v>10</v>
      </c>
      <c r="I393" s="198"/>
      <c r="J393" s="194"/>
      <c r="K393" s="194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127</v>
      </c>
      <c r="AU393" s="203" t="s">
        <v>126</v>
      </c>
      <c r="AV393" s="12" t="s">
        <v>125</v>
      </c>
      <c r="AW393" s="12" t="s">
        <v>30</v>
      </c>
      <c r="AX393" s="12" t="s">
        <v>75</v>
      </c>
      <c r="AY393" s="203" t="s">
        <v>116</v>
      </c>
    </row>
    <row r="394" spans="2:65" s="1" customFormat="1" ht="16.5" customHeight="1">
      <c r="B394" s="32"/>
      <c r="C394" s="169" t="s">
        <v>126</v>
      </c>
      <c r="D394" s="169" t="s">
        <v>121</v>
      </c>
      <c r="E394" s="170" t="s">
        <v>477</v>
      </c>
      <c r="F394" s="171" t="s">
        <v>478</v>
      </c>
      <c r="G394" s="172" t="s">
        <v>297</v>
      </c>
      <c r="H394" s="173">
        <v>4</v>
      </c>
      <c r="I394" s="174"/>
      <c r="J394" s="175">
        <f>ROUND(I394*H394,2)</f>
        <v>0</v>
      </c>
      <c r="K394" s="171" t="s">
        <v>1</v>
      </c>
      <c r="L394" s="36"/>
      <c r="M394" s="176" t="s">
        <v>1</v>
      </c>
      <c r="N394" s="177" t="s">
        <v>38</v>
      </c>
      <c r="O394" s="58"/>
      <c r="P394" s="178">
        <f>O394*H394</f>
        <v>0</v>
      </c>
      <c r="Q394" s="178">
        <v>0</v>
      </c>
      <c r="R394" s="178">
        <f>Q394*H394</f>
        <v>0</v>
      </c>
      <c r="S394" s="178">
        <v>0</v>
      </c>
      <c r="T394" s="179">
        <f>S394*H394</f>
        <v>0</v>
      </c>
      <c r="AR394" s="15" t="s">
        <v>125</v>
      </c>
      <c r="AT394" s="15" t="s">
        <v>121</v>
      </c>
      <c r="AU394" s="15" t="s">
        <v>126</v>
      </c>
      <c r="AY394" s="15" t="s">
        <v>116</v>
      </c>
      <c r="BE394" s="180">
        <f>IF(N394="základní",J394,0)</f>
        <v>0</v>
      </c>
      <c r="BF394" s="180">
        <f>IF(N394="snížená",J394,0)</f>
        <v>0</v>
      </c>
      <c r="BG394" s="180">
        <f>IF(N394="zákl. přenesená",J394,0)</f>
        <v>0</v>
      </c>
      <c r="BH394" s="180">
        <f>IF(N394="sníž. přenesená",J394,0)</f>
        <v>0</v>
      </c>
      <c r="BI394" s="180">
        <f>IF(N394="nulová",J394,0)</f>
        <v>0</v>
      </c>
      <c r="BJ394" s="15" t="s">
        <v>75</v>
      </c>
      <c r="BK394" s="180">
        <f>ROUND(I394*H394,2)</f>
        <v>0</v>
      </c>
      <c r="BL394" s="15" t="s">
        <v>125</v>
      </c>
      <c r="BM394" s="15" t="s">
        <v>479</v>
      </c>
    </row>
    <row r="395" spans="2:65" s="11" customFormat="1" ht="11.25">
      <c r="B395" s="181"/>
      <c r="C395" s="182"/>
      <c r="D395" s="183" t="s">
        <v>127</v>
      </c>
      <c r="E395" s="184" t="s">
        <v>1</v>
      </c>
      <c r="F395" s="185" t="s">
        <v>125</v>
      </c>
      <c r="G395" s="182"/>
      <c r="H395" s="186">
        <v>4</v>
      </c>
      <c r="I395" s="187"/>
      <c r="J395" s="182"/>
      <c r="K395" s="182"/>
      <c r="L395" s="188"/>
      <c r="M395" s="189"/>
      <c r="N395" s="190"/>
      <c r="O395" s="190"/>
      <c r="P395" s="190"/>
      <c r="Q395" s="190"/>
      <c r="R395" s="190"/>
      <c r="S395" s="190"/>
      <c r="T395" s="191"/>
      <c r="AT395" s="192" t="s">
        <v>127</v>
      </c>
      <c r="AU395" s="192" t="s">
        <v>126</v>
      </c>
      <c r="AV395" s="11" t="s">
        <v>77</v>
      </c>
      <c r="AW395" s="11" t="s">
        <v>30</v>
      </c>
      <c r="AX395" s="11" t="s">
        <v>67</v>
      </c>
      <c r="AY395" s="192" t="s">
        <v>116</v>
      </c>
    </row>
    <row r="396" spans="2:65" s="12" customFormat="1" ht="11.25">
      <c r="B396" s="193"/>
      <c r="C396" s="194"/>
      <c r="D396" s="183" t="s">
        <v>127</v>
      </c>
      <c r="E396" s="195" t="s">
        <v>1</v>
      </c>
      <c r="F396" s="196" t="s">
        <v>129</v>
      </c>
      <c r="G396" s="194"/>
      <c r="H396" s="197">
        <v>4</v>
      </c>
      <c r="I396" s="198"/>
      <c r="J396" s="194"/>
      <c r="K396" s="194"/>
      <c r="L396" s="199"/>
      <c r="M396" s="200"/>
      <c r="N396" s="201"/>
      <c r="O396" s="201"/>
      <c r="P396" s="201"/>
      <c r="Q396" s="201"/>
      <c r="R396" s="201"/>
      <c r="S396" s="201"/>
      <c r="T396" s="202"/>
      <c r="AT396" s="203" t="s">
        <v>127</v>
      </c>
      <c r="AU396" s="203" t="s">
        <v>126</v>
      </c>
      <c r="AV396" s="12" t="s">
        <v>125</v>
      </c>
      <c r="AW396" s="12" t="s">
        <v>30</v>
      </c>
      <c r="AX396" s="12" t="s">
        <v>75</v>
      </c>
      <c r="AY396" s="203" t="s">
        <v>116</v>
      </c>
    </row>
    <row r="397" spans="2:65" s="1" customFormat="1" ht="16.5" customHeight="1">
      <c r="B397" s="32"/>
      <c r="C397" s="169" t="s">
        <v>125</v>
      </c>
      <c r="D397" s="169" t="s">
        <v>121</v>
      </c>
      <c r="E397" s="170" t="s">
        <v>480</v>
      </c>
      <c r="F397" s="171" t="s">
        <v>481</v>
      </c>
      <c r="G397" s="172" t="s">
        <v>297</v>
      </c>
      <c r="H397" s="173">
        <v>4</v>
      </c>
      <c r="I397" s="174"/>
      <c r="J397" s="175">
        <f>ROUND(I397*H397,2)</f>
        <v>0</v>
      </c>
      <c r="K397" s="171" t="s">
        <v>1</v>
      </c>
      <c r="L397" s="36"/>
      <c r="M397" s="176" t="s">
        <v>1</v>
      </c>
      <c r="N397" s="177" t="s">
        <v>38</v>
      </c>
      <c r="O397" s="58"/>
      <c r="P397" s="178">
        <f>O397*H397</f>
        <v>0</v>
      </c>
      <c r="Q397" s="178">
        <v>0</v>
      </c>
      <c r="R397" s="178">
        <f>Q397*H397</f>
        <v>0</v>
      </c>
      <c r="S397" s="178">
        <v>0</v>
      </c>
      <c r="T397" s="179">
        <f>S397*H397</f>
        <v>0</v>
      </c>
      <c r="AR397" s="15" t="s">
        <v>125</v>
      </c>
      <c r="AT397" s="15" t="s">
        <v>121</v>
      </c>
      <c r="AU397" s="15" t="s">
        <v>126</v>
      </c>
      <c r="AY397" s="15" t="s">
        <v>116</v>
      </c>
      <c r="BE397" s="180">
        <f>IF(N397="základní",J397,0)</f>
        <v>0</v>
      </c>
      <c r="BF397" s="180">
        <f>IF(N397="snížená",J397,0)</f>
        <v>0</v>
      </c>
      <c r="BG397" s="180">
        <f>IF(N397="zákl. přenesená",J397,0)</f>
        <v>0</v>
      </c>
      <c r="BH397" s="180">
        <f>IF(N397="sníž. přenesená",J397,0)</f>
        <v>0</v>
      </c>
      <c r="BI397" s="180">
        <f>IF(N397="nulová",J397,0)</f>
        <v>0</v>
      </c>
      <c r="BJ397" s="15" t="s">
        <v>75</v>
      </c>
      <c r="BK397" s="180">
        <f>ROUND(I397*H397,2)</f>
        <v>0</v>
      </c>
      <c r="BL397" s="15" t="s">
        <v>125</v>
      </c>
      <c r="BM397" s="15" t="s">
        <v>482</v>
      </c>
    </row>
    <row r="398" spans="2:65" s="11" customFormat="1" ht="11.25">
      <c r="B398" s="181"/>
      <c r="C398" s="182"/>
      <c r="D398" s="183" t="s">
        <v>127</v>
      </c>
      <c r="E398" s="184" t="s">
        <v>1</v>
      </c>
      <c r="F398" s="185" t="s">
        <v>125</v>
      </c>
      <c r="G398" s="182"/>
      <c r="H398" s="186">
        <v>4</v>
      </c>
      <c r="I398" s="187"/>
      <c r="J398" s="182"/>
      <c r="K398" s="182"/>
      <c r="L398" s="188"/>
      <c r="M398" s="189"/>
      <c r="N398" s="190"/>
      <c r="O398" s="190"/>
      <c r="P398" s="190"/>
      <c r="Q398" s="190"/>
      <c r="R398" s="190"/>
      <c r="S398" s="190"/>
      <c r="T398" s="191"/>
      <c r="AT398" s="192" t="s">
        <v>127</v>
      </c>
      <c r="AU398" s="192" t="s">
        <v>126</v>
      </c>
      <c r="AV398" s="11" t="s">
        <v>77</v>
      </c>
      <c r="AW398" s="11" t="s">
        <v>30</v>
      </c>
      <c r="AX398" s="11" t="s">
        <v>67</v>
      </c>
      <c r="AY398" s="192" t="s">
        <v>116</v>
      </c>
    </row>
    <row r="399" spans="2:65" s="12" customFormat="1" ht="11.25">
      <c r="B399" s="193"/>
      <c r="C399" s="194"/>
      <c r="D399" s="183" t="s">
        <v>127</v>
      </c>
      <c r="E399" s="195" t="s">
        <v>1</v>
      </c>
      <c r="F399" s="196" t="s">
        <v>129</v>
      </c>
      <c r="G399" s="194"/>
      <c r="H399" s="197">
        <v>4</v>
      </c>
      <c r="I399" s="198"/>
      <c r="J399" s="194"/>
      <c r="K399" s="194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127</v>
      </c>
      <c r="AU399" s="203" t="s">
        <v>126</v>
      </c>
      <c r="AV399" s="12" t="s">
        <v>125</v>
      </c>
      <c r="AW399" s="12" t="s">
        <v>30</v>
      </c>
      <c r="AX399" s="12" t="s">
        <v>75</v>
      </c>
      <c r="AY399" s="203" t="s">
        <v>116</v>
      </c>
    </row>
    <row r="400" spans="2:65" s="1" customFormat="1" ht="16.5" customHeight="1">
      <c r="B400" s="32"/>
      <c r="C400" s="169" t="s">
        <v>143</v>
      </c>
      <c r="D400" s="169" t="s">
        <v>121</v>
      </c>
      <c r="E400" s="170" t="s">
        <v>483</v>
      </c>
      <c r="F400" s="171" t="s">
        <v>484</v>
      </c>
      <c r="G400" s="172" t="s">
        <v>213</v>
      </c>
      <c r="H400" s="173">
        <v>34</v>
      </c>
      <c r="I400" s="174"/>
      <c r="J400" s="175">
        <f>ROUND(I400*H400,2)</f>
        <v>0</v>
      </c>
      <c r="K400" s="171" t="s">
        <v>1</v>
      </c>
      <c r="L400" s="36"/>
      <c r="M400" s="176" t="s">
        <v>1</v>
      </c>
      <c r="N400" s="177" t="s">
        <v>38</v>
      </c>
      <c r="O400" s="58"/>
      <c r="P400" s="178">
        <f>O400*H400</f>
        <v>0</v>
      </c>
      <c r="Q400" s="178">
        <v>0</v>
      </c>
      <c r="R400" s="178">
        <f>Q400*H400</f>
        <v>0</v>
      </c>
      <c r="S400" s="178">
        <v>0</v>
      </c>
      <c r="T400" s="179">
        <f>S400*H400</f>
        <v>0</v>
      </c>
      <c r="AR400" s="15" t="s">
        <v>125</v>
      </c>
      <c r="AT400" s="15" t="s">
        <v>121</v>
      </c>
      <c r="AU400" s="15" t="s">
        <v>126</v>
      </c>
      <c r="AY400" s="15" t="s">
        <v>116</v>
      </c>
      <c r="BE400" s="180">
        <f>IF(N400="základní",J400,0)</f>
        <v>0</v>
      </c>
      <c r="BF400" s="180">
        <f>IF(N400="snížená",J400,0)</f>
        <v>0</v>
      </c>
      <c r="BG400" s="180">
        <f>IF(N400="zákl. přenesená",J400,0)</f>
        <v>0</v>
      </c>
      <c r="BH400" s="180">
        <f>IF(N400="sníž. přenesená",J400,0)</f>
        <v>0</v>
      </c>
      <c r="BI400" s="180">
        <f>IF(N400="nulová",J400,0)</f>
        <v>0</v>
      </c>
      <c r="BJ400" s="15" t="s">
        <v>75</v>
      </c>
      <c r="BK400" s="180">
        <f>ROUND(I400*H400,2)</f>
        <v>0</v>
      </c>
      <c r="BL400" s="15" t="s">
        <v>125</v>
      </c>
      <c r="BM400" s="15" t="s">
        <v>485</v>
      </c>
    </row>
    <row r="401" spans="2:65" s="11" customFormat="1" ht="11.25">
      <c r="B401" s="181"/>
      <c r="C401" s="182"/>
      <c r="D401" s="183" t="s">
        <v>127</v>
      </c>
      <c r="E401" s="184" t="s">
        <v>1</v>
      </c>
      <c r="F401" s="185" t="s">
        <v>194</v>
      </c>
      <c r="G401" s="182"/>
      <c r="H401" s="186">
        <v>34</v>
      </c>
      <c r="I401" s="187"/>
      <c r="J401" s="182"/>
      <c r="K401" s="182"/>
      <c r="L401" s="188"/>
      <c r="M401" s="189"/>
      <c r="N401" s="190"/>
      <c r="O401" s="190"/>
      <c r="P401" s="190"/>
      <c r="Q401" s="190"/>
      <c r="R401" s="190"/>
      <c r="S401" s="190"/>
      <c r="T401" s="191"/>
      <c r="AT401" s="192" t="s">
        <v>127</v>
      </c>
      <c r="AU401" s="192" t="s">
        <v>126</v>
      </c>
      <c r="AV401" s="11" t="s">
        <v>77</v>
      </c>
      <c r="AW401" s="11" t="s">
        <v>30</v>
      </c>
      <c r="AX401" s="11" t="s">
        <v>67</v>
      </c>
      <c r="AY401" s="192" t="s">
        <v>116</v>
      </c>
    </row>
    <row r="402" spans="2:65" s="12" customFormat="1" ht="11.25">
      <c r="B402" s="193"/>
      <c r="C402" s="194"/>
      <c r="D402" s="183" t="s">
        <v>127</v>
      </c>
      <c r="E402" s="195" t="s">
        <v>1</v>
      </c>
      <c r="F402" s="196" t="s">
        <v>129</v>
      </c>
      <c r="G402" s="194"/>
      <c r="H402" s="197">
        <v>34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127</v>
      </c>
      <c r="AU402" s="203" t="s">
        <v>126</v>
      </c>
      <c r="AV402" s="12" t="s">
        <v>125</v>
      </c>
      <c r="AW402" s="12" t="s">
        <v>30</v>
      </c>
      <c r="AX402" s="12" t="s">
        <v>75</v>
      </c>
      <c r="AY402" s="203" t="s">
        <v>116</v>
      </c>
    </row>
    <row r="403" spans="2:65" s="1" customFormat="1" ht="16.5" customHeight="1">
      <c r="B403" s="32"/>
      <c r="C403" s="169" t="s">
        <v>135</v>
      </c>
      <c r="D403" s="169" t="s">
        <v>121</v>
      </c>
      <c r="E403" s="170" t="s">
        <v>486</v>
      </c>
      <c r="F403" s="171" t="s">
        <v>487</v>
      </c>
      <c r="G403" s="172" t="s">
        <v>449</v>
      </c>
      <c r="H403" s="173">
        <v>1</v>
      </c>
      <c r="I403" s="174"/>
      <c r="J403" s="175">
        <f>ROUND(I403*H403,2)</f>
        <v>0</v>
      </c>
      <c r="K403" s="171" t="s">
        <v>1</v>
      </c>
      <c r="L403" s="36"/>
      <c r="M403" s="176" t="s">
        <v>1</v>
      </c>
      <c r="N403" s="177" t="s">
        <v>38</v>
      </c>
      <c r="O403" s="58"/>
      <c r="P403" s="178">
        <f>O403*H403</f>
        <v>0</v>
      </c>
      <c r="Q403" s="178">
        <v>0</v>
      </c>
      <c r="R403" s="178">
        <f>Q403*H403</f>
        <v>0</v>
      </c>
      <c r="S403" s="178">
        <v>0</v>
      </c>
      <c r="T403" s="179">
        <f>S403*H403</f>
        <v>0</v>
      </c>
      <c r="AR403" s="15" t="s">
        <v>125</v>
      </c>
      <c r="AT403" s="15" t="s">
        <v>121</v>
      </c>
      <c r="AU403" s="15" t="s">
        <v>126</v>
      </c>
      <c r="AY403" s="15" t="s">
        <v>116</v>
      </c>
      <c r="BE403" s="180">
        <f>IF(N403="základní",J403,0)</f>
        <v>0</v>
      </c>
      <c r="BF403" s="180">
        <f>IF(N403="snížená",J403,0)</f>
        <v>0</v>
      </c>
      <c r="BG403" s="180">
        <f>IF(N403="zákl. přenesená",J403,0)</f>
        <v>0</v>
      </c>
      <c r="BH403" s="180">
        <f>IF(N403="sníž. přenesená",J403,0)</f>
        <v>0</v>
      </c>
      <c r="BI403" s="180">
        <f>IF(N403="nulová",J403,0)</f>
        <v>0</v>
      </c>
      <c r="BJ403" s="15" t="s">
        <v>75</v>
      </c>
      <c r="BK403" s="180">
        <f>ROUND(I403*H403,2)</f>
        <v>0</v>
      </c>
      <c r="BL403" s="15" t="s">
        <v>125</v>
      </c>
      <c r="BM403" s="15" t="s">
        <v>488</v>
      </c>
    </row>
    <row r="404" spans="2:65" s="11" customFormat="1" ht="11.25">
      <c r="B404" s="181"/>
      <c r="C404" s="182"/>
      <c r="D404" s="183" t="s">
        <v>127</v>
      </c>
      <c r="E404" s="184" t="s">
        <v>1</v>
      </c>
      <c r="F404" s="185" t="s">
        <v>75</v>
      </c>
      <c r="G404" s="182"/>
      <c r="H404" s="186">
        <v>1</v>
      </c>
      <c r="I404" s="187"/>
      <c r="J404" s="182"/>
      <c r="K404" s="182"/>
      <c r="L404" s="188"/>
      <c r="M404" s="189"/>
      <c r="N404" s="190"/>
      <c r="O404" s="190"/>
      <c r="P404" s="190"/>
      <c r="Q404" s="190"/>
      <c r="R404" s="190"/>
      <c r="S404" s="190"/>
      <c r="T404" s="191"/>
      <c r="AT404" s="192" t="s">
        <v>127</v>
      </c>
      <c r="AU404" s="192" t="s">
        <v>126</v>
      </c>
      <c r="AV404" s="11" t="s">
        <v>77</v>
      </c>
      <c r="AW404" s="11" t="s">
        <v>30</v>
      </c>
      <c r="AX404" s="11" t="s">
        <v>67</v>
      </c>
      <c r="AY404" s="192" t="s">
        <v>116</v>
      </c>
    </row>
    <row r="405" spans="2:65" s="12" customFormat="1" ht="11.25">
      <c r="B405" s="193"/>
      <c r="C405" s="194"/>
      <c r="D405" s="183" t="s">
        <v>127</v>
      </c>
      <c r="E405" s="195" t="s">
        <v>1</v>
      </c>
      <c r="F405" s="196" t="s">
        <v>129</v>
      </c>
      <c r="G405" s="194"/>
      <c r="H405" s="197">
        <v>1</v>
      </c>
      <c r="I405" s="198"/>
      <c r="J405" s="194"/>
      <c r="K405" s="194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127</v>
      </c>
      <c r="AU405" s="203" t="s">
        <v>126</v>
      </c>
      <c r="AV405" s="12" t="s">
        <v>125</v>
      </c>
      <c r="AW405" s="12" t="s">
        <v>30</v>
      </c>
      <c r="AX405" s="12" t="s">
        <v>75</v>
      </c>
      <c r="AY405" s="203" t="s">
        <v>116</v>
      </c>
    </row>
    <row r="406" spans="2:65" s="1" customFormat="1" ht="16.5" customHeight="1">
      <c r="B406" s="32"/>
      <c r="C406" s="169" t="s">
        <v>151</v>
      </c>
      <c r="D406" s="169" t="s">
        <v>121</v>
      </c>
      <c r="E406" s="170" t="s">
        <v>489</v>
      </c>
      <c r="F406" s="171" t="s">
        <v>490</v>
      </c>
      <c r="G406" s="172" t="s">
        <v>449</v>
      </c>
      <c r="H406" s="173">
        <v>1</v>
      </c>
      <c r="I406" s="174"/>
      <c r="J406" s="175">
        <f>ROUND(I406*H406,2)</f>
        <v>0</v>
      </c>
      <c r="K406" s="171" t="s">
        <v>1</v>
      </c>
      <c r="L406" s="36"/>
      <c r="M406" s="176" t="s">
        <v>1</v>
      </c>
      <c r="N406" s="177" t="s">
        <v>38</v>
      </c>
      <c r="O406" s="58"/>
      <c r="P406" s="178">
        <f>O406*H406</f>
        <v>0</v>
      </c>
      <c r="Q406" s="178">
        <v>0</v>
      </c>
      <c r="R406" s="178">
        <f>Q406*H406</f>
        <v>0</v>
      </c>
      <c r="S406" s="178">
        <v>0</v>
      </c>
      <c r="T406" s="179">
        <f>S406*H406</f>
        <v>0</v>
      </c>
      <c r="AR406" s="15" t="s">
        <v>125</v>
      </c>
      <c r="AT406" s="15" t="s">
        <v>121</v>
      </c>
      <c r="AU406" s="15" t="s">
        <v>126</v>
      </c>
      <c r="AY406" s="15" t="s">
        <v>116</v>
      </c>
      <c r="BE406" s="180">
        <f>IF(N406="základní",J406,0)</f>
        <v>0</v>
      </c>
      <c r="BF406" s="180">
        <f>IF(N406="snížená",J406,0)</f>
        <v>0</v>
      </c>
      <c r="BG406" s="180">
        <f>IF(N406="zákl. přenesená",J406,0)</f>
        <v>0</v>
      </c>
      <c r="BH406" s="180">
        <f>IF(N406="sníž. přenesená",J406,0)</f>
        <v>0</v>
      </c>
      <c r="BI406" s="180">
        <f>IF(N406="nulová",J406,0)</f>
        <v>0</v>
      </c>
      <c r="BJ406" s="15" t="s">
        <v>75</v>
      </c>
      <c r="BK406" s="180">
        <f>ROUND(I406*H406,2)</f>
        <v>0</v>
      </c>
      <c r="BL406" s="15" t="s">
        <v>125</v>
      </c>
      <c r="BM406" s="15" t="s">
        <v>491</v>
      </c>
    </row>
    <row r="407" spans="2:65" s="11" customFormat="1" ht="11.25">
      <c r="B407" s="181"/>
      <c r="C407" s="182"/>
      <c r="D407" s="183" t="s">
        <v>127</v>
      </c>
      <c r="E407" s="184" t="s">
        <v>1</v>
      </c>
      <c r="F407" s="185" t="s">
        <v>75</v>
      </c>
      <c r="G407" s="182"/>
      <c r="H407" s="186">
        <v>1</v>
      </c>
      <c r="I407" s="187"/>
      <c r="J407" s="182"/>
      <c r="K407" s="182"/>
      <c r="L407" s="188"/>
      <c r="M407" s="189"/>
      <c r="N407" s="190"/>
      <c r="O407" s="190"/>
      <c r="P407" s="190"/>
      <c r="Q407" s="190"/>
      <c r="R407" s="190"/>
      <c r="S407" s="190"/>
      <c r="T407" s="191"/>
      <c r="AT407" s="192" t="s">
        <v>127</v>
      </c>
      <c r="AU407" s="192" t="s">
        <v>126</v>
      </c>
      <c r="AV407" s="11" t="s">
        <v>77</v>
      </c>
      <c r="AW407" s="11" t="s">
        <v>30</v>
      </c>
      <c r="AX407" s="11" t="s">
        <v>67</v>
      </c>
      <c r="AY407" s="192" t="s">
        <v>116</v>
      </c>
    </row>
    <row r="408" spans="2:65" s="12" customFormat="1" ht="11.25">
      <c r="B408" s="193"/>
      <c r="C408" s="194"/>
      <c r="D408" s="183" t="s">
        <v>127</v>
      </c>
      <c r="E408" s="195" t="s">
        <v>1</v>
      </c>
      <c r="F408" s="196" t="s">
        <v>129</v>
      </c>
      <c r="G408" s="194"/>
      <c r="H408" s="197">
        <v>1</v>
      </c>
      <c r="I408" s="198"/>
      <c r="J408" s="194"/>
      <c r="K408" s="194"/>
      <c r="L408" s="199"/>
      <c r="M408" s="200"/>
      <c r="N408" s="201"/>
      <c r="O408" s="201"/>
      <c r="P408" s="201"/>
      <c r="Q408" s="201"/>
      <c r="R408" s="201"/>
      <c r="S408" s="201"/>
      <c r="T408" s="202"/>
      <c r="AT408" s="203" t="s">
        <v>127</v>
      </c>
      <c r="AU408" s="203" t="s">
        <v>126</v>
      </c>
      <c r="AV408" s="12" t="s">
        <v>125</v>
      </c>
      <c r="AW408" s="12" t="s">
        <v>30</v>
      </c>
      <c r="AX408" s="12" t="s">
        <v>75</v>
      </c>
      <c r="AY408" s="203" t="s">
        <v>116</v>
      </c>
    </row>
    <row r="409" spans="2:65" s="1" customFormat="1" ht="16.5" customHeight="1">
      <c r="B409" s="32"/>
      <c r="C409" s="169" t="s">
        <v>142</v>
      </c>
      <c r="D409" s="169" t="s">
        <v>121</v>
      </c>
      <c r="E409" s="170" t="s">
        <v>492</v>
      </c>
      <c r="F409" s="171" t="s">
        <v>493</v>
      </c>
      <c r="G409" s="172" t="s">
        <v>297</v>
      </c>
      <c r="H409" s="173">
        <v>1</v>
      </c>
      <c r="I409" s="174"/>
      <c r="J409" s="175">
        <f>ROUND(I409*H409,2)</f>
        <v>0</v>
      </c>
      <c r="K409" s="171" t="s">
        <v>1</v>
      </c>
      <c r="L409" s="36"/>
      <c r="M409" s="176" t="s">
        <v>1</v>
      </c>
      <c r="N409" s="177" t="s">
        <v>38</v>
      </c>
      <c r="O409" s="58"/>
      <c r="P409" s="178">
        <f>O409*H409</f>
        <v>0</v>
      </c>
      <c r="Q409" s="178">
        <v>0</v>
      </c>
      <c r="R409" s="178">
        <f>Q409*H409</f>
        <v>0</v>
      </c>
      <c r="S409" s="178">
        <v>0</v>
      </c>
      <c r="T409" s="179">
        <f>S409*H409</f>
        <v>0</v>
      </c>
      <c r="AR409" s="15" t="s">
        <v>125</v>
      </c>
      <c r="AT409" s="15" t="s">
        <v>121</v>
      </c>
      <c r="AU409" s="15" t="s">
        <v>126</v>
      </c>
      <c r="AY409" s="15" t="s">
        <v>116</v>
      </c>
      <c r="BE409" s="180">
        <f>IF(N409="základní",J409,0)</f>
        <v>0</v>
      </c>
      <c r="BF409" s="180">
        <f>IF(N409="snížená",J409,0)</f>
        <v>0</v>
      </c>
      <c r="BG409" s="180">
        <f>IF(N409="zákl. přenesená",J409,0)</f>
        <v>0</v>
      </c>
      <c r="BH409" s="180">
        <f>IF(N409="sníž. přenesená",J409,0)</f>
        <v>0</v>
      </c>
      <c r="BI409" s="180">
        <f>IF(N409="nulová",J409,0)</f>
        <v>0</v>
      </c>
      <c r="BJ409" s="15" t="s">
        <v>75</v>
      </c>
      <c r="BK409" s="180">
        <f>ROUND(I409*H409,2)</f>
        <v>0</v>
      </c>
      <c r="BL409" s="15" t="s">
        <v>125</v>
      </c>
      <c r="BM409" s="15" t="s">
        <v>494</v>
      </c>
    </row>
    <row r="410" spans="2:65" s="11" customFormat="1" ht="11.25">
      <c r="B410" s="181"/>
      <c r="C410" s="182"/>
      <c r="D410" s="183" t="s">
        <v>127</v>
      </c>
      <c r="E410" s="184" t="s">
        <v>1</v>
      </c>
      <c r="F410" s="185" t="s">
        <v>75</v>
      </c>
      <c r="G410" s="182"/>
      <c r="H410" s="186">
        <v>1</v>
      </c>
      <c r="I410" s="187"/>
      <c r="J410" s="182"/>
      <c r="K410" s="182"/>
      <c r="L410" s="188"/>
      <c r="M410" s="189"/>
      <c r="N410" s="190"/>
      <c r="O410" s="190"/>
      <c r="P410" s="190"/>
      <c r="Q410" s="190"/>
      <c r="R410" s="190"/>
      <c r="S410" s="190"/>
      <c r="T410" s="191"/>
      <c r="AT410" s="192" t="s">
        <v>127</v>
      </c>
      <c r="AU410" s="192" t="s">
        <v>126</v>
      </c>
      <c r="AV410" s="11" t="s">
        <v>77</v>
      </c>
      <c r="AW410" s="11" t="s">
        <v>30</v>
      </c>
      <c r="AX410" s="11" t="s">
        <v>67</v>
      </c>
      <c r="AY410" s="192" t="s">
        <v>116</v>
      </c>
    </row>
    <row r="411" spans="2:65" s="12" customFormat="1" ht="11.25">
      <c r="B411" s="193"/>
      <c r="C411" s="194"/>
      <c r="D411" s="183" t="s">
        <v>127</v>
      </c>
      <c r="E411" s="195" t="s">
        <v>1</v>
      </c>
      <c r="F411" s="196" t="s">
        <v>129</v>
      </c>
      <c r="G411" s="194"/>
      <c r="H411" s="197">
        <v>1</v>
      </c>
      <c r="I411" s="198"/>
      <c r="J411" s="194"/>
      <c r="K411" s="194"/>
      <c r="L411" s="199"/>
      <c r="M411" s="215"/>
      <c r="N411" s="216"/>
      <c r="O411" s="216"/>
      <c r="P411" s="216"/>
      <c r="Q411" s="216"/>
      <c r="R411" s="216"/>
      <c r="S411" s="216"/>
      <c r="T411" s="217"/>
      <c r="AT411" s="203" t="s">
        <v>127</v>
      </c>
      <c r="AU411" s="203" t="s">
        <v>126</v>
      </c>
      <c r="AV411" s="12" t="s">
        <v>125</v>
      </c>
      <c r="AW411" s="12" t="s">
        <v>30</v>
      </c>
      <c r="AX411" s="12" t="s">
        <v>75</v>
      </c>
      <c r="AY411" s="203" t="s">
        <v>116</v>
      </c>
    </row>
    <row r="412" spans="2:65" s="1" customFormat="1" ht="6.95" customHeight="1">
      <c r="B412" s="44"/>
      <c r="C412" s="45"/>
      <c r="D412" s="45"/>
      <c r="E412" s="45"/>
      <c r="F412" s="45"/>
      <c r="G412" s="45"/>
      <c r="H412" s="45"/>
      <c r="I412" s="119"/>
      <c r="J412" s="45"/>
      <c r="K412" s="45"/>
      <c r="L412" s="36"/>
    </row>
  </sheetData>
  <sheetProtection algorithmName="SHA-512" hashValue="nithhRf68CI6jGdGAZiaxOYVGI49z8/EAKEaOTfRelU7WqFycWSYEm+RtAUIKShSPD80DqJ0/K8ru/2pwiITsg==" saltValue="cWPF6xWW0jx2R+OATVj5r47dYsYNOVqePJV/GR3VverLv1qDO6zmvg3EhaHHdi42oTJn82/gO8roL8jF5jTP0Q==" spinCount="100000" sheet="1" objects="1" scenarios="1" formatColumns="0" formatRows="0" autoFilter="0"/>
  <autoFilter ref="C96:K411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 -  Výstavba chodníku, M...</vt:lpstr>
      <vt:lpstr>'A -  Výstavba chodníku, M...'!Názvy_tisku</vt:lpstr>
      <vt:lpstr>'Rekapitulace stavby'!Názvy_tisku</vt:lpstr>
      <vt:lpstr>'A -  Výstavba chodníku, M...'!Oblast_tisku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WS18\Rozpočty</dc:creator>
  <cp:lastModifiedBy>el</cp:lastModifiedBy>
  <dcterms:created xsi:type="dcterms:W3CDTF">2019-05-31T09:13:30Z</dcterms:created>
  <dcterms:modified xsi:type="dcterms:W3CDTF">2019-06-14T14:37:37Z</dcterms:modified>
</cp:coreProperties>
</file>